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Default ContentType="application/vnd.openxmlformats-officedocument.vmlDrawing" Extension="vml"/>
  <Default ContentType="image/jpeg" Extension="jpeg"/>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20" windowHeight="8320" tabRatio="740" activeTab="1"/>
  </bookViews>
  <sheets>
    <sheet name="MENU" sheetId="1" r:id="rId1"/>
    <sheet name="DATA AWAL" sheetId="2" r:id="rId2"/>
    <sheet name="COVER" sheetId="3" r:id="rId3"/>
    <sheet name="IDENTITAS" sheetId="4" r:id="rId4"/>
    <sheet name="F-1B" sheetId="5" r:id="rId5"/>
    <sheet name="F-1C" sheetId="6" r:id="rId6"/>
    <sheet name="F-1D" sheetId="7" r:id="rId7"/>
    <sheet name="K-1" sheetId="8" r:id="rId8"/>
    <sheet name="K-2" sheetId="9" r:id="rId9"/>
    <sheet name="K-3" sheetId="10" r:id="rId10"/>
    <sheet name="K-4" sheetId="11" r:id="rId11"/>
    <sheet name="K-5" sheetId="12" r:id="rId12"/>
    <sheet name="K-6" sheetId="13" r:id="rId13"/>
    <sheet name="K-7" sheetId="14" r:id="rId14"/>
    <sheet name="K-8" sheetId="15" r:id="rId15"/>
    <sheet name="K-9" sheetId="16" r:id="rId16"/>
    <sheet name="K-10" sheetId="17" r:id="rId17"/>
    <sheet name="K-11" sheetId="18" r:id="rId18"/>
    <sheet name="K-12" sheetId="19" r:id="rId19"/>
    <sheet name="K-13" sheetId="20" r:id="rId20"/>
    <sheet name="K-14" sheetId="21" r:id="rId21"/>
  </sheets>
  <definedNames>
    <definedName name="_xlnm.Print_Area" localSheetId="2">COVER!$A$1:G39</definedName>
    <definedName name="_xlnm.Print_Area" localSheetId="3">IDENTITAS!$A$1:D40</definedName>
    <definedName name="_xlnm.Print_Area" localSheetId="4">'F-1B'!$A$1:M40</definedName>
    <definedName name="_xlnm.Print_Area" localSheetId="5">'F-1C'!$A$1:G52</definedName>
    <definedName name="_xlnm.Print_Area" localSheetId="6">'F-1D'!$A$1:H41</definedName>
    <definedName name="_xlnm.Print_Area" localSheetId="7">'K-1'!$A$4:E19</definedName>
    <definedName name="_xlnm.Print_Area" localSheetId="8">'K-2'!$A$4:E19</definedName>
    <definedName name="_xlnm.Print_Area" localSheetId="9">'K-3'!$A$4:E17</definedName>
    <definedName name="_xlnm.Print_Area" localSheetId="10">'K-4'!$A$4:E24</definedName>
    <definedName name="_xlnm.Print_Area" localSheetId="11">'K-5'!$A$4:E20</definedName>
    <definedName name="_xlnm.Print_Area" localSheetId="12">'K-6'!$A$4:E19</definedName>
    <definedName name="_xlnm.Print_Area" localSheetId="13">'K-7'!$A$4:E18</definedName>
    <definedName name="_xlnm.Print_Area" localSheetId="14">'K-8'!$A$4:E18</definedName>
    <definedName name="_xlnm.Print_Area" localSheetId="15">'K-9'!$A$4:E18</definedName>
    <definedName name="_xlnm.Print_Area" localSheetId="16">'K-10'!$A$4:E21</definedName>
    <definedName name="_xlnm.Print_Area" localSheetId="17">'K-11'!$A$4:E16</definedName>
    <definedName name="_xlnm.Print_Area" localSheetId="18">'K-12'!$A$4:E16</definedName>
    <definedName name="_xlnm.Print_Area" localSheetId="19">'K-13'!$A$4:E16</definedName>
    <definedName name="_xlnm.Print_Area" localSheetId="20">'K-14'!$A$4:E19</definedName>
    <definedName name="Kode">'DATA AWAL'!$M$10:$Q$22</definedName>
  </definedNames>
  <calcPr calcId="144525"/>
</workbook>
</file>

<file path=xl/comments1.xml><?xml version="1.0" encoding="utf-8"?>
<comments xmlns="http://schemas.openxmlformats.org/spreadsheetml/2006/main">
  <authors>
    <author>Toshiba</author>
  </authors>
  <commentList>
    <comment ref="E8" authorId="0">
      <text>
        <r>
          <rPr>
            <sz val="9"/>
            <color indexed="81"/>
            <rFont val="宋体"/>
            <charset val="134"/>
          </rPr>
          <t xml:space="preserve">Toshiba:
Guru Pertama III/a
Guru Pertama III/b</t>
        </r>
      </text>
    </comment>
    <comment ref="E9" authorId="0">
      <text>
        <r>
          <rPr>
            <sz val="9"/>
            <color indexed="81"/>
            <rFont val="宋体"/>
            <charset val="134"/>
          </rPr>
          <t xml:space="preserve">Toshiba:
Sesuai SK Inpassing terakhir</t>
        </r>
      </text>
    </comment>
    <comment ref="E10" authorId="0">
      <text>
        <r>
          <rPr>
            <sz val="9"/>
            <color indexed="81"/>
            <rFont val="宋体"/>
            <charset val="134"/>
          </rPr>
          <t xml:space="preserve">Toshiba:
TMT pertama menjadi Guru</t>
        </r>
      </text>
    </comment>
    <comment ref="E11" authorId="0">
      <text>
        <r>
          <rPr>
            <sz val="9"/>
            <color indexed="81"/>
            <rFont val="宋体"/>
            <charset val="134"/>
          </rPr>
          <t xml:space="preserve">Toshiba:
Sesuai SK di sekolah saat ini</t>
        </r>
      </text>
    </comment>
    <comment ref="E13" authorId="0">
      <text>
        <r>
          <rPr>
            <sz val="9"/>
            <color indexed="81"/>
            <rFont val="宋体"/>
            <charset val="134"/>
          </rPr>
          <t xml:space="preserve">Toshiba:
Sesuai SK Inpassing yang terakhir</t>
        </r>
      </text>
    </comment>
    <comment ref="E24" authorId="0">
      <text>
        <r>
          <rPr>
            <sz val="9"/>
            <color indexed="81"/>
            <rFont val="宋体"/>
            <charset val="134"/>
          </rPr>
          <t xml:space="preserve">Toshiba:
Tanggal penilaian 31 Des 2016 dan 31 Des 2017</t>
        </r>
      </text>
    </comment>
    <comment ref="E25" authorId="0">
      <text>
        <r>
          <rPr>
            <sz val="9"/>
            <color indexed="81"/>
            <rFont val="宋体"/>
            <charset val="134"/>
          </rPr>
          <t xml:space="preserve">Toshiba:
Utk KS pada tahun 2016 dan 2017</t>
        </r>
      </text>
    </comment>
  </commentList>
</comments>
</file>

<file path=xl/sharedStrings.xml><?xml version="1.0" encoding="utf-8"?>
<sst xmlns="http://schemas.openxmlformats.org/spreadsheetml/2006/main" count="325">
  <si>
    <t>IDENTITAS DIRI</t>
  </si>
  <si>
    <t>IDENTITAS PENILAI</t>
  </si>
  <si>
    <t>Nama </t>
  </si>
  <si>
    <t>:</t>
  </si>
  <si>
    <t>BANGGA SATRIANTO, S.Pd.</t>
  </si>
  <si>
    <t>Nama</t>
  </si>
  <si>
    <t>Dra HASTUTI RAHAYU M.Pd.</t>
  </si>
  <si>
    <t>NIP.</t>
  </si>
  <si>
    <t>19810201 200902 1 005</t>
  </si>
  <si>
    <t>NIP</t>
  </si>
  <si>
    <t>19590407 197803 2 013</t>
  </si>
  <si>
    <t>No. Seri Karpeg</t>
  </si>
  <si>
    <t>P 269905</t>
  </si>
  <si>
    <t>Jabatan</t>
  </si>
  <si>
    <t>Penilai</t>
  </si>
  <si>
    <t>Tempat/Tanggal  Lahir </t>
  </si>
  <si>
    <t>SURABAYA, 1 FEBRUARI 1981</t>
  </si>
  <si>
    <t>Unit Kerja</t>
  </si>
  <si>
    <t>SMP NEGERI 5 SURABAYA</t>
  </si>
  <si>
    <t>Pangkat/Jabatan/Golongan  </t>
  </si>
  <si>
    <t>Penata Muda Tk.I/Guru Pertama/ III b</t>
  </si>
  <si>
    <t>TMT pangkat terakhir</t>
  </si>
  <si>
    <t>1 Oktober 2013</t>
  </si>
  <si>
    <t>SK PENUGASAN PENILAI</t>
  </si>
  <si>
    <t>TMT sebagai guru</t>
  </si>
  <si>
    <t>1 Februari 2009</t>
  </si>
  <si>
    <t>Nomor</t>
  </si>
  <si>
    <t>-</t>
  </si>
  <si>
    <t>Kode</t>
  </si>
  <si>
    <t>Keterangan</t>
  </si>
  <si>
    <t>AKK</t>
  </si>
  <si>
    <t>AKPB</t>
  </si>
  <si>
    <t>AKP</t>
  </si>
  <si>
    <t>TMT di sekolah ini</t>
  </si>
  <si>
    <t>15 Agustus 2014</t>
  </si>
  <si>
    <t>Tanggal</t>
  </si>
  <si>
    <t>2 JULI 2015</t>
  </si>
  <si>
    <t>Pengatur Muda (II/a)</t>
  </si>
  <si>
    <t>NUPTK/NRG</t>
  </si>
  <si>
    <t>6533759660200012</t>
  </si>
  <si>
    <t xml:space="preserve">Berlaku sampai dengan </t>
  </si>
  <si>
    <t>31 DESEMBER 2015</t>
  </si>
  <si>
    <t>Pengatur Muda Tingkat I (II/b)</t>
  </si>
  <si>
    <t>Masa  Kerja  </t>
  </si>
  <si>
    <t>4 Tahun 10 Bulan</t>
  </si>
  <si>
    <t>Tahun Penilaian</t>
  </si>
  <si>
    <t>2015</t>
  </si>
  <si>
    <t>Pengatur (II/c)</t>
  </si>
  <si>
    <t>Jenis  Kelamin  </t>
  </si>
  <si>
    <t>Laki-laki</t>
  </si>
  <si>
    <t>Pengatur Tingkat I (II/d)</t>
  </si>
  <si>
    <t>Pendidikan  Terakhir/Spesialisasi </t>
  </si>
  <si>
    <t>S1 / Pendidikan Seni Rupa</t>
  </si>
  <si>
    <t>JUMLAH YANG DIPERLUKAN UNTUK KENAIKAN PANGKAT</t>
  </si>
  <si>
    <t>Penata Muda (III/a)</t>
  </si>
  <si>
    <t>Mata Pelajaran yang diampu</t>
  </si>
  <si>
    <t>Seni Budaya</t>
  </si>
  <si>
    <t>Masukkan Kode Pangkat</t>
  </si>
  <si>
    <t>Penata Muda Tingkat I (III/b)</t>
  </si>
  <si>
    <t>Nama  Sekolah </t>
  </si>
  <si>
    <t xml:space="preserve">AKK </t>
  </si>
  <si>
    <t>Penata (III/c)</t>
  </si>
  <si>
    <t>Telp  /  Fax </t>
  </si>
  <si>
    <t>031 3550 149</t>
  </si>
  <si>
    <t>AKPKB</t>
  </si>
  <si>
    <t>Penata Tingkat I (III/d)</t>
  </si>
  <si>
    <t>Alamat Sekolah</t>
  </si>
  <si>
    <t>JL. RAJAWALI 57</t>
  </si>
  <si>
    <t>Pembina (IV/a)</t>
  </si>
  <si>
    <t>Kelurahan /Desa</t>
  </si>
  <si>
    <t>Krembangan Selatan</t>
  </si>
  <si>
    <t>Pembina Tingkat I (IV/b)</t>
  </si>
  <si>
    <t>Kecamatan </t>
  </si>
  <si>
    <t>Krembangan</t>
  </si>
  <si>
    <t>PERIODE PENILAIAN</t>
  </si>
  <si>
    <t>Pembina Utama Muda (IV/c)</t>
  </si>
  <si>
    <t>Kabupaten/kota </t>
  </si>
  <si>
    <t>SURABAYA</t>
  </si>
  <si>
    <t>Mulai dari</t>
  </si>
  <si>
    <t>2 JANUARI 2015</t>
  </si>
  <si>
    <t>Pembina Utama Madya (IV/d)</t>
  </si>
  <si>
    <t>Provinsi </t>
  </si>
  <si>
    <t>JAWA TIMUR</t>
  </si>
  <si>
    <t>Sampai dengan</t>
  </si>
  <si>
    <t>30 DESEMBER 2015</t>
  </si>
  <si>
    <t>Tanggal Penilaian</t>
  </si>
  <si>
    <t>1. Formatif      2.  Sumatif</t>
  </si>
  <si>
    <t>2</t>
  </si>
  <si>
    <t>Kepala Sekolah</t>
  </si>
  <si>
    <t>Drs. IDRIS, M.Pd., M.Si.</t>
  </si>
  <si>
    <t>NIP Kepala Sekolah</t>
  </si>
  <si>
    <t>19590916 198103 1 009</t>
  </si>
  <si>
    <t>by : team</t>
  </si>
  <si>
    <t>I N S T R U M E N</t>
  </si>
  <si>
    <t>PENILAIAN KINERJA GURU</t>
  </si>
  <si>
    <t>PENILAI :</t>
  </si>
  <si>
    <t>NAMA</t>
  </si>
  <si>
    <t>JABATAN</t>
  </si>
  <si>
    <t>UNIT KERJA</t>
  </si>
  <si>
    <t>DINILAI :</t>
  </si>
  <si>
    <t>PEMERINTAH KOTA SURABAYA</t>
  </si>
  <si>
    <t>DINAS PENDIDIKAN</t>
  </si>
  <si>
    <t>Jl. RAJAWALI 57 SURABAYA</t>
  </si>
  <si>
    <t>IDENTITAS GURU YANG DINILAI</t>
  </si>
  <si>
    <t xml:space="preserve">a. </t>
  </si>
  <si>
    <t>NIP./No. Seri Karpeg</t>
  </si>
  <si>
    <t>TMT  sebagai guru</t>
  </si>
  <si>
    <t>Pendidikan Terakhir/Spesialisasi </t>
  </si>
  <si>
    <t>Program  Keahlian  yang  diampu </t>
  </si>
  <si>
    <t>b.</t>
  </si>
  <si>
    <t>Nama  Instansi/Sekolah </t>
  </si>
  <si>
    <t>Kelurahan  </t>
  </si>
  <si>
    <t>a</t>
  </si>
  <si>
    <t>b</t>
  </si>
  <si>
    <t>SK Penugasan (Jika ada)</t>
  </si>
  <si>
    <t>Guru yang dinilai</t>
  </si>
  <si>
    <t>Lampiran 1B</t>
  </si>
  <si>
    <t>LAPORAN DAN EVALUASI</t>
  </si>
  <si>
    <t>PENILAIAN KINERJA GURU KELAS/MATA PELAJARAN</t>
  </si>
  <si>
    <t>Nama Guru</t>
  </si>
  <si>
    <t>NIP/Nomor Seri Karpeg</t>
  </si>
  <si>
    <t>Pangkat/Golongan Ruang</t>
  </si>
  <si>
    <t>Terhitung Mulai Tanggal</t>
  </si>
  <si>
    <t>Nama Sekolah dan Alamat</t>
  </si>
  <si>
    <t>Tanggal mulai bekerja</t>
  </si>
  <si>
    <t>di sekolah ini</t>
  </si>
  <si>
    <t>Periode penilaian</t>
  </si>
  <si>
    <t>PERSETUJUAN</t>
  </si>
  <si>
    <t>(Persetujuan ini harus ditandatangani oleh penilai dan guru yang dinilai)</t>
  </si>
  <si>
    <t>Penilai dan guru yang dinilai menyatakan telah membaca dan memahami semua aspek yang ditulis/dilaporkan dalam format ini dan menyatakan setuju.</t>
  </si>
  <si>
    <t>Nama Penilai</t>
  </si>
  <si>
    <t>Tanda</t>
  </si>
  <si>
    <t>Tangan</t>
  </si>
  <si>
    <t>Lampiran  1  C </t>
  </si>
  <si>
    <t>REKAP  HASIL  PENILAIAN  KINERJA  GURU  KELAS/MATA  PELAJARAN </t>
  </si>
  <si>
    <r>
      <rPr>
        <sz val="10"/>
        <color indexed="8"/>
        <rFont val="Calibri"/>
        <charset val="134"/>
      </rPr>
      <t>a.</t>
    </r>
    <r>
      <rPr>
        <sz val="10"/>
        <color indexed="8"/>
        <rFont val="Arial"/>
        <charset val="134"/>
      </rPr>
      <t xml:space="preserve"> </t>
    </r>
  </si>
  <si>
    <t>N  I  P   </t>
  </si>
  <si>
    <t>TMT  sebagai  guru</t>
  </si>
  <si>
    <t>Periode  penilaian   </t>
  </si>
  <si>
    <t>Formatif</t>
  </si>
  <si>
    <t>Tahun   </t>
  </si>
  <si>
    <t>Sumatif</t>
  </si>
  <si>
    <t>Kemajuan</t>
  </si>
  <si>
    <t>NO </t>
  </si>
  <si>
    <t>K  O  M  P  E  T  E  N  S  I </t>
  </si>
  <si>
    <r>
      <rPr>
        <b/>
        <sz val="10"/>
        <color indexed="8"/>
        <rFont val="Calibri Bold"/>
        <charset val="134"/>
      </rPr>
      <t>NILAI </t>
    </r>
    <r>
      <rPr>
        <b/>
        <sz val="10"/>
        <color indexed="8"/>
        <rFont val="Calibri"/>
        <charset val="134"/>
      </rPr>
      <t xml:space="preserve"> *)</t>
    </r>
    <r>
      <rPr>
        <b/>
        <sz val="10"/>
        <color indexed="8"/>
        <rFont val="Calibri Bold"/>
        <charset val="134"/>
      </rPr>
      <t> </t>
    </r>
  </si>
  <si>
    <r>
      <rPr>
        <b/>
        <sz val="10"/>
        <color indexed="8"/>
        <rFont val="Calibri Bold"/>
        <charset val="134"/>
      </rPr>
      <t>A.     Pedagogik</t>
    </r>
    <r>
      <rPr>
        <b/>
        <sz val="10"/>
        <color indexed="8"/>
        <rFont val="Calibri Italic"/>
        <charset val="134"/>
      </rPr>
      <t> </t>
    </r>
  </si>
  <si>
    <t>Menguasai  karakteristik  peserta  didik </t>
  </si>
  <si>
    <t>Menguasai  teori  belajar  dan  prinsip‐prinsip  pembelajaran  yang  mendidik </t>
  </si>
  <si>
    <t>Pengembangan  kurikulum </t>
  </si>
  <si>
    <t>Kegiatan  pembelajaran  yang  mendidik </t>
  </si>
  <si>
    <t>Pengembangan  potensi  peserta  didik </t>
  </si>
  <si>
    <t>Komunikasi  dengan  peserta  didik </t>
  </si>
  <si>
    <t>Penilaian  dan  evaluasi </t>
  </si>
  <si>
    <t>B.     Kepribadian </t>
  </si>
  <si>
    <t>Bertindak  sesuai  dengan  norma  agama,  hukum,  sosial  dan  kebudayaan nasional</t>
  </si>
  <si>
    <t>Menunjukkan  pribadi  yang  dewasa  dan  teladan </t>
  </si>
  <si>
    <t>Etos  kerja,  tanggung  jawab  yang  tinggi,  rasa  bangga  menjadi  guru </t>
  </si>
  <si>
    <t>C.     Sosial </t>
  </si>
  <si>
    <t>Bersikap  inklusif,  bertindak  obyektif,  serta  tidak  diskriminatif </t>
  </si>
  <si>
    <t>Komunikasi  dengan  sesama  guru,  tenaga  kependidikan,  orang  tua,  peserta didik,  dan  masyarakat </t>
  </si>
  <si>
    <t>D.     Profesional </t>
  </si>
  <si>
    <t>Penguasaan  materi,  struktur,  konsep  dan  pola  pikir  keilmuan  yang mendukung  mata  pelajaran  yang  diampu </t>
  </si>
  <si>
    <t>Mengembangkan  keprofesionalan  melalui  tindakan  yang  reflektif </t>
  </si>
  <si>
    <t>Jumlah  (Hasil  penilaian  kinerja  guru) </t>
  </si>
  <si>
    <t>*)  Nilai  diisi  berdasarkan  laporan  dan  evaluasi  PK  Guru.  Nilai  minimum  per  kompetensi  =  1  dan nilai  maksimum  =  4 </t>
  </si>
  <si>
    <t>Guru  yang  Dinilai   </t>
  </si>
  <si>
    <t>Penilai   </t>
  </si>
  <si>
    <t>Kepala  Sekolah </t>
  </si>
  <si>
    <t>Lampiran  1  D</t>
  </si>
  <si>
    <t>FORMAT PENGHITUNGAN ANGKA KREDIT PK GURU KELAS/MATA PELAJARAN</t>
  </si>
  <si>
    <t>TMT  sebagai  guru </t>
  </si>
  <si>
    <t>Nilai  PK  GURU  Kelas/Mata  Pelajaran </t>
  </si>
  <si>
    <t>Konversi  nilai  PK  GURU  ke  dalam  skala  0  -  100   sesuai  Permenneg  PAN  &amp;  RB</t>
  </si>
  <si>
    <t>No. 16 Tahun 2009 dengan rumus</t>
  </si>
  <si>
    <t xml:space="preserve">Nilai PKG (100) =  </t>
  </si>
  <si>
    <t>Nilai PKG</t>
  </si>
  <si>
    <t>x 100</t>
  </si>
  <si>
    <t>Nilai PKG Tertinggi</t>
  </si>
  <si>
    <t>Berdasarkan  hasil  konversi  ke  dalam  skala  nilai  sesuai  dengan  peraturan tersebut,  selanjutnya  ditetapkan  sebutan  dan  persentase  angka  kreditnya </t>
  </si>
  <si>
    <t>Perolehan  angka  kredit  (untuk  pembelajaran)  yang  dihitung  berdasarkan rumus berikut ini</t>
  </si>
  <si>
    <t xml:space="preserve">Angka Kredit satu tahun = </t>
  </si>
  <si>
    <t>(AKK-AKPKB-AKP)x(JM/JWM)XNPK</t>
  </si>
  <si>
    <t>Penilai </t>
  </si>
  <si>
    <t>KOMPETENSI 1 : MENGENAL KARAKTERISTIK PESERTA DIDIK</t>
  </si>
  <si>
    <t>NO</t>
  </si>
  <si>
    <t>INDIKATOR</t>
  </si>
  <si>
    <t>SKOR</t>
  </si>
  <si>
    <t xml:space="preserve">Guru  dapat  mengidentifikasi  karakteristik  belajar setiap  peserta  didik  di  kelasnya. </t>
  </si>
  <si>
    <t>v</t>
  </si>
  <si>
    <t>Guru  memastikan  bahwa  semua  peserta  didik mendapatkan  kesempatan  yang  sama  untuk berpartisipasi  aktif  dalam  kegiatan  pembelajaran.</t>
  </si>
  <si>
    <t>Guru  dapat  mengatur  kelas  untuk  memberikan  kesempatan  belajar  yang  sama  pada  semua peserta  didik  dengan  kelainan  fisik  dan kemampuan  belajar  yang  berbeda.</t>
  </si>
  <si>
    <t>Guru  mencoba  mengetahui  penyebab  penyimpangan  perilaku  peserta  didik  untuk mencegah  agar  perilaku  tersebut  tidak  merugikan peserta  didik  lainnya.</t>
  </si>
  <si>
    <t>Guru  membantu  mengembangkan  potensi  dan mengatasi  kekurangan  peserta  didik.</t>
  </si>
  <si>
    <t>Guru  memperhatikan  peserta  didik  dengan kelemahan  fisik  tertentu  agar  dapat  mengikuti aktivitas  pembelajaran,  sehingga  peserta  didik tersebut  tidak  termarginalkan  (tersisihkan,  diolok‐olok,  minder,  dsb.).</t>
  </si>
  <si>
    <t>Total skor kompetensi 1</t>
  </si>
  <si>
    <t>Skor maksimum kompetensi 1 = jumlah indikator x 2</t>
  </si>
  <si>
    <t>Persentase = (total skor / skor max) x 100%</t>
  </si>
  <si>
    <t>Nilai untuk kompetensi 1</t>
  </si>
  <si>
    <t>(0% &lt; X ≤ 25% = 1; 25% &lt; X ≤ 50%= 2 ;</t>
  </si>
  <si>
    <t>50% &lt; X ≤ 75% = 3; 75 &lt; X ≤ 100 = 4)</t>
  </si>
  <si>
    <t>KOMPETENSI 2 : MENGUASAI TEORI BELAJAR DAN PRINSIP-PRINSIP PEMBELAJARAN YANG MENDIDIK</t>
  </si>
  <si>
    <t>Guru memberi kesempatan kepada peserta didik untuk menguasai materi pembelajaran sesuai usia dan kemampuan belajarnya melalui pengaturan proses pembelajaran dan aktivitas yang bervariasi</t>
  </si>
  <si>
    <t>Guru selalu memastikan tingkat pemahaman peserta didik terhadap materi pembelajaran tertentu dan menyesuaikan aktivitas pembelajaran berikutnya berdasarkan tingkat pemahaman tersebut</t>
  </si>
  <si>
    <t>Guru dapat menjelaskan alasan pelaksanaan kegiatan/aktivitas yang dilakukan, baik yang sesuai maupun yang berbeda dengan rencana, terkait keberhasilan pembelajaran</t>
  </si>
  <si>
    <t>Guru menggunakan berbagai teknik untuk memotivasi kemauan belajar peserta didik</t>
  </si>
  <si>
    <t>Guru merencanakan kegiatan pembelajaran yang saling terkait satu sama lain, dengan memperhatikan tujuan pembelajaran maupun proses belajar peserta didik.</t>
  </si>
  <si>
    <t>Guru memperhatikan respon peserta didik yang belum/kurang memahami materi pembelajaran yang diajarkan dan menggunakannya untuk memperbaiki rancangan pembelajaran berikutnya.</t>
  </si>
  <si>
    <t>Total skor kompetensi 2</t>
  </si>
  <si>
    <t>Skor maksimum kompetensi 2 = jumlah indikator x 2</t>
  </si>
  <si>
    <t>Nilai untuk kompetensi 2</t>
  </si>
  <si>
    <t>KOMPETENSI 3 : PENGEMBANGAN KURIKULUM</t>
  </si>
  <si>
    <t>Guru dapat menyusun silabus yang sesuai dengan kurikulum</t>
  </si>
  <si>
    <t>Guru merancang rencana pembelajaran yang sesuai dengan silabus untuk memahami materi ajar tertentu agar pesrta didik dapat mencapai kompetensi dasar yang ditetapkan.</t>
  </si>
  <si>
    <t>Guru mengikuti urutan materi pembelajaran dengan memperhatikan tujuan pembelajaran</t>
  </si>
  <si>
    <t>Guru memilih materi pembelajaran yang : a) sesuai dengan tujuan pembelajaran, b) tepat dan mutakhir, c) sesuai dengan usia dan tingkat kemampuan belajar peserta didik, dan d) dapat dilaksanakan di kelas, e) sesuai dengan konteks kehidupan sehari-hari peserta didik.</t>
  </si>
  <si>
    <t>Total skor kompetensi 3</t>
  </si>
  <si>
    <t>Skor maksimum kompetensi 3 = jumlah indikator x 2</t>
  </si>
  <si>
    <t>Nilai untuk kompetensi 3</t>
  </si>
  <si>
    <t>KOMPETENSI 4 : KEGIATAN PEMBELAJARAN YANG MENDIDIK</t>
  </si>
  <si>
    <t>Guru melaksanakan aktivitas pembelajaran sesuai dengan rancangan yang telah disusun secara lengkap dan pelaksanaan aktivitas tersebut mengindikasikan bahwa guru
mengerti tentang tujuannya.</t>
  </si>
  <si>
    <t>Guru melaksanakan aktivitas pembelajaran yang bertujuan untuk membantu proses belajar peserta didik, bukan untuk menguji sehingga membuat peserta didik merasa tertekan.</t>
  </si>
  <si>
    <t>Guru mengkomunikasikan informasi baru (misalnya materi tambahan) sesuai dengan usia dan tingkat kemampuan belajar peserta didik</t>
  </si>
  <si>
    <t>Guru menyikapi kesalahan yang dilakukan peserta didik sebagai tahapan proses pembelajaran, bukan semata-mata kesalahan yang harus dikoreksi. Misalnya dengan mengetahui terlebih dahulu peserta didik yang lain yang setuju dan tidak setuju dengan jawaban tersebut, sebelum memberikan penjelasan tentang jawaban yang benar</t>
  </si>
  <si>
    <t>Guru melaksanakan kegiatan pembelajaran sesuai isi kurikulum dan mengkaitkannya dengan konteks kehidupan sehari-hari peserta didik.</t>
  </si>
  <si>
    <t>Guru melaksanakan aktivitas pembelajaran secara bervariasi dengan waktu yang cukup untuk kegiatan pembelajaran yang sesuai dengan usia dan tingkat kemampuan belajar dan memperhatikan peserta didik</t>
  </si>
  <si>
    <t>Guru mengelola kelas dengan efektif tanpa mendominasi atau sibuk dengan kegiatannya sendiri agar semua waktu peserta dapat termanfaatkan secara produktif</t>
  </si>
  <si>
    <t>Guru mampu menyesuaikan aktivitas pembelajaran yang dirancang dengan kondisi kelas.</t>
  </si>
  <si>
    <t>Guru memberikan banyak kesempatan kepada peserta didik untuk bertanya, mempraktekan dan berinteraksi dengan peserta didik lain.</t>
  </si>
  <si>
    <t>Guru mengatur pelaksanaan aktivitas pembelajaran secara sistematis untuk membantu proses belajar peserta didik. Sebagai contoh :  guru menambahkan informasi baru setelah mengevaluasi pemahaman peserta didik terhadap materi sebelumnya.</t>
  </si>
  <si>
    <t>Guru menggunakan alat bantu mengajar, dan/atau audiovisual (termasuk TIK) untuk meningkatkan motivasi belajar peserta didik dalam mencapai tujuan pembelajaran.</t>
  </si>
  <si>
    <t>Total skor kompetensi 4</t>
  </si>
  <si>
    <t>Skor maksimum kompetensi 4 = jumlah indikator x 2</t>
  </si>
  <si>
    <t>Nilai untuk kompetensi 4</t>
  </si>
  <si>
    <t>KOMPETENSI 5 : MEMAHAMI DAN MENGEMBANGKAN POTENSI</t>
  </si>
  <si>
    <t>Guru  menganalisis  hasil  belajar  berdasarkan  segala  bentuk penilaian terhadap setiap peserta didik untuk mengetahui tingkat kemajuan masingmasing.</t>
  </si>
  <si>
    <t>Guru merancang dan melaksanakan aktivitas pembelajaran yang mendorong peserta didik untuk belajar sesuai dengan kecakapan dan pola belajar masing-masing.</t>
  </si>
  <si>
    <t>Guru merancang dan melaksanakan aktivitas pembelajaran untuk memunculkan daya kreativitas dan kemampuan berfikir kritis peserta didik.</t>
  </si>
  <si>
    <t>Guru  secara  aktif  membantu  peserta  didik  dalam  proses pembelajaran  dengan  memberikan  perhatian  kepada  setiap individu.</t>
  </si>
  <si>
    <t>Guru dapat mengidentifikasi dengan benar tentang bakat, minat, potensi, dan kesulitan belajar masing-masing peserta didik.</t>
  </si>
  <si>
    <t>Guru memberikan kesempatan belajar kepada peserta didik sesuai dengan cara belajarnya masing-masing.</t>
  </si>
  <si>
    <t>Guru memusatkan perhatian pada interaksi dengan peserta didik dan mendorongnya untuk memahami dan menggunakan informasi yang disampaikan.</t>
  </si>
  <si>
    <t>Total skor kompetensi 5</t>
  </si>
  <si>
    <t>Skor maksimum kompetensi 5 = jumlah indikator x 2</t>
  </si>
  <si>
    <t>Nilai untuk kompetensi 5</t>
  </si>
  <si>
    <t>KOMPETENSI 6 : KOMUNIKASI DENGAN PESERTA DIDIK</t>
  </si>
  <si>
    <t>Guru menggunakan pertanyaan untuk mengetahui pemahaman dan menjaga partisipasi peserta didik, termasuk memberikan pertanyaan terbuka yang menuntut peserta didik untuk menjawab dengan ide dan pengetahuan mereka.</t>
  </si>
  <si>
    <t>Guru  memberikan  perhatian  dan  mendengarkan  semua pertanyaan dan tanggapan peserta didik, tanpa menginterupsi, kecuali jika diperlukan untuk membantu atau mengklarifikasi pertanyaan/tanggapan tersebut.</t>
  </si>
  <si>
    <t>Guru menanggapinya pertanyaan peserta didik secara tepat, benar,  dan  mutakhir,  sesuai  tujuan  pembelajaran  dan  isi kurikulum, anpa mempermalukannya.</t>
  </si>
  <si>
    <t>Guru   menyajikan   kegiatan   pembelajaran yang dapat menumbuhkan kerja sama yang baik antar peserta didik.</t>
  </si>
  <si>
    <t>Guru mendengarkan dan memberikan perhatian terhadap semua jawaban peserta didik baik yang benar maupun yang dianggap salah untuk mengukur tingkat pemahaman peserta didik.</t>
  </si>
  <si>
    <t>Guru memberikan perhatian terhadap pertanyaan peserta didik dan  meresponnya  secara  lengkap  dan relevan untuk menghilangkan kebingungan pada peserta didik.</t>
  </si>
  <si>
    <t>Total skor kompetensi 6</t>
  </si>
  <si>
    <t>Skor maksimum kompetensi 6 = jumlah indikator x 2</t>
  </si>
  <si>
    <t>Nilai untuk kompetensi 6</t>
  </si>
  <si>
    <t>KOMPETENSI 7 : PENILAIAN DAN EVALUASI</t>
  </si>
  <si>
    <t>Guru  menyusun  alat  penilaian  yang  sesuai  dengan  tujuan pembelajaran untuk mencapai kompetensi tertentu seperti yang tertulis dalam RPP.</t>
  </si>
  <si>
    <t>Guru melaksanakan penilaian dengan berbagai teknik dan jenis penilaian, selain penilaian formal yang dilaksanakan sekolah, dan mengumumkan hasil serta implikasinya kepada peserta didik, tentang tingkat pemahaman terhadap materi pembelajaran yang telah dan akan dipelajari.</t>
  </si>
  <si>
    <t>Guru  menganalisis  hasil  penilaian  untuk  mengidentifikasi topik/kompetensi dasar yang sulit sehingga diketahui kekuatan dan kelemahan masing-masing peserta didik untuk keperluan remedial dan pengayaan.</t>
  </si>
  <si>
    <t>Guru   memanfaatkan   masukan   dari   peserta   didik   dan merefleksikannya untuk meningkatkan pembelajaran selanjutnya, dan dapat membuktikannya melalui catatan, jurnal pembelajaran, rancangan pembelajaran, materi tambahan, dan sebagainya.</t>
  </si>
  <si>
    <t>Guru memanfatkan hasil penilaian sebagai bahan penyusunan rancangan pembelajaran yang akan dilakukan selanjutnya.</t>
  </si>
  <si>
    <t>Total skor kompetensi 7</t>
  </si>
  <si>
    <t>Skor maksimum kompetensi 7 = jumlah indikator x 2</t>
  </si>
  <si>
    <t>Nilai untuk kompetensi 7</t>
  </si>
  <si>
    <t>KOMPETENSI 8 : BERTINDAK SESUAI DENGAN NORMA AGAMA, HUKUM, SOSIAL DAN KEBUDAYAAN NASIONAL INDONESIA</t>
  </si>
  <si>
    <t>Guru menghargai dan mempromosikan prinsip-prinsip Pancasila sebagai dasar ideologi dan etika bagi semua warga Indonesia.</t>
  </si>
  <si>
    <t>Guru mengembangkan kerjasama dan membina kebersamaan dengan teman sejawat tanpa memperhatikan perbedaan yang ada (misalnya: suku, agama, dan gender).</t>
  </si>
  <si>
    <t>Guru saling menghormati dan menghargai teman sejawat sesuai dengan kondisi dan keberadaan masingmasing.</t>
  </si>
  <si>
    <t>Guru  memiliki  rasa persatuan  dan  kesatuan sebagai  bangsa Indonesia.</t>
  </si>
  <si>
    <t>Guru mempunyai pandangan yang luas tentang keberagaman bangsa Indonesia (misalnya: budaya, suku, agama).</t>
  </si>
  <si>
    <t>Total skor kompetensi 8</t>
  </si>
  <si>
    <t>Skor maksimum kompetensi 8 = jumlah indikator x 2</t>
  </si>
  <si>
    <t>Nilai untuk kompetensi 8</t>
  </si>
  <si>
    <t>KOMPETENSI 9 : MENUNJUKKAN PRIBADI YANG DEWASA DAN TELADAN</t>
  </si>
  <si>
    <t>Guru bertingkah laku sopan dalam berbicara, berpenampilan, dan berbuat terhadap semua  peserta didik, orang tua, dan teman sejawat.</t>
  </si>
  <si>
    <t>Guru mau membagi pengalamannya dengan teman sejawat, termasuk mengundang mereka untuk mengobservasi cara mengajarnya dan memberikanmasukan.</t>
  </si>
  <si>
    <t>Guru mampu mengelola pembelajaran yang membuktikan bahwa guru dihormati oleh peserta didik, sehingga semua peserta didik selalu memperhatikan guru dan berpartisipasi aktif dalam proses pembelajaran.</t>
  </si>
  <si>
    <t>Guru bersikap dewasa dalam menerima masukan dari peserta didik dan memberikan kesempatan kepada peserta didik untuk berpartisipasi dalam proses pembelajaran.</t>
  </si>
  <si>
    <t>Guru berperilaku baik untuk mencitrakan nama baik sekolah.</t>
  </si>
  <si>
    <t>Total skor kompetensi 9</t>
  </si>
  <si>
    <t>Skor maksimum kompetensi 9 = jumlah indikator x 2</t>
  </si>
  <si>
    <t>Nilai untuk kompetensi 9</t>
  </si>
  <si>
    <t>KOMPETENSI 10 : ETOS KERJA, TANGGUNG JAWAB YANG TINGGI, DAN RASA BANGGA MENJADI GURU</t>
  </si>
  <si>
    <t>Guru mengawali dan mengakhiri pembelajaran dengan tepat waktu</t>
  </si>
  <si>
    <t>Jika guru harus meninggalkan kelas, guru mengaktifkan siswa dengan  melakukan produktif terkait  dengan mata  pelajaran, dan meminta guru piket atau guru lain untuk mengawasi kelas</t>
  </si>
  <si>
    <t>Guru memenuhi jam mengajar dan dapat melakukan semua kegiatan lain di luar jam mengajar berdasarkan ijin dan persetujuan pengelola sekolah</t>
  </si>
  <si>
    <t>Guru meminta ijin dan  memberitahu  lebih  awal,  dengan memberikan alasan dan bukti yang sah jika tidak menghadiri kegiatan yang telah direncanakan, termasuk proses pembelajaran di kelas</t>
  </si>
  <si>
    <t>Guru menyelesaikan semua tugas  administrative tugas  administrative dan non pembelajaran dengan tepat waktu sesuai standar yang ditetapkan.</t>
  </si>
  <si>
    <t>Guru memanfaatkan waktu luang selain mengajar untuk kegiatan yang produktif terkait dengan tugasnya.</t>
  </si>
  <si>
    <t>Guru memberikan kontribusi terhadap pengembangan sekolah dan mempunyai prestasi yang berdampak positif terhadap nama baik sekolah.</t>
  </si>
  <si>
    <t>Guru merasa bangga dengan profesinya sebagai guru.</t>
  </si>
  <si>
    <t>Total skor kompetensi 10</t>
  </si>
  <si>
    <t>Skor maksimum kompetensi 10 = jumlah indikator x 2</t>
  </si>
  <si>
    <t>0Nilai untuk kompetensi 1</t>
  </si>
  <si>
    <t>KOMPETENSI 11 : BERSIKAP INSKLUSIF, BERTINDAK OBYEKTIF SERTA TIDAK DISKRIMINATIF</t>
  </si>
  <si>
    <t>Guru  memperlakukan  semua  peserta  didik  secara  adil, memberikan perhatian dan bantuan sesuai kebutuhan masing-masing, tanpa memperdulikan faktor personal.</t>
  </si>
  <si>
    <t>Guru menjaga hubungan baik dan peduli dengan teman sejawat (bersifat inklusif), serta berkontribusi  positif terhadap semua diskusi formal dan informalterkait dengan pekerjaannya.</t>
  </si>
  <si>
    <t>Guru  sering  berinteraksi  dengan  peserta  didik  dan  tidak membatasi  perhatiannya  hanya  pada  kelompok  tertentu (misalnya: peserta didik yang pandai, kaya, berasal dari daerah yang sama dengan guru).</t>
  </si>
  <si>
    <t>Total skor kompetensi 11</t>
  </si>
  <si>
    <t>Skor maksimum kompetensi 11 = jumlah indikator x 2</t>
  </si>
  <si>
    <t>Nilai untuk kompetensi 11</t>
  </si>
  <si>
    <t>KOMPETENSI 12 : KOMUNIKASI SESAMA GURU, TENAGA KEPENDIDIKAN, ORANG TUA PESERTA DIDIK, DAN MASYARAKAT</t>
  </si>
  <si>
    <t>Guru menyampaikan informasi tentang kemajuan, kesulitan, dan potensi peserta didik kepada orang tuanya, baik dalam pertemuan formal maupun tidak formal antara guru dan orang tua, teman sejawat, dan dapat menunjukkan buktinya.</t>
  </si>
  <si>
    <t>Guru ikut berperan aktif dalam kegiatan di luar pembelajaran yang diselenggarakan  oleh  sekolah  dan  masyarakat  dan  dapat memberikan bukti keikutsertaannya.</t>
  </si>
  <si>
    <t>Guru memperhatikan sekolah sebagai bagian dari masyarakat, berkomunikasi dengan masyarakat sekitar, serta berperan dalam  kegiatan sosial di masyarakat.</t>
  </si>
  <si>
    <t>Total skor kompetensi 12</t>
  </si>
  <si>
    <t>Skor maksimum kompetensi 12 = jumlah indikator x 2</t>
  </si>
  <si>
    <t>Nilai untuk kompetensi 12</t>
  </si>
  <si>
    <t>KOMPETENSI 13 : PENGUASAAN  MATERI  STRUKTUR  KONSEP  DAN  POLA  PIKIR  KEILMUAN YANG  MENDUKUNG  MATA  PELAJARAN  YANG  DIAMPU </t>
  </si>
  <si>
    <t>Guru  melakukan  pemetaan  standar  kompetensi dan  kompetensi  dasar  untuk  mata  pelajaran  yang diampunya,  untuk  mengidentifikasi  materi pembelajaran  yang  dianggap  sulit,  melakukan perencanaan  dan  pelaksanaan  pembelajaran,  dan memperkirakan  alokasi  waktu  yang  diperlukan. </t>
  </si>
  <si>
    <t>Guru  menyertakan  informasi  yang  tepat  dan mutakhir  di  dalam  perencanaan  dan  pelaksanaan pembelajaran.</t>
  </si>
  <si>
    <t>Guru  menyusun  materi,  perencanaan  dan pelaksanaan  pembelajaran  yang  berisi  informasi yang  tepat,  mutakhir,  dan  yang  membantu  peserta didik  untuk  memahami  konsep  materi pembelajaran. </t>
  </si>
  <si>
    <t>Total skor kompetensi 13</t>
  </si>
  <si>
    <t>Skor maksimum kompetensi 13 = jumlah indikator x 2</t>
  </si>
  <si>
    <t>Nilai untuk kompetensi 13</t>
  </si>
  <si>
    <t>KOMPETENSI 14 : MENGEMBANGKAN KEPROFESIAN MELALUI TINDAKAN REFLEKTIF</t>
  </si>
  <si>
    <t>Guru melakukan  evaluasi  diri  secara  spesifik,  lengkap, dan didukung dengan contoh pengalaman diri sendiri.</t>
  </si>
  <si>
    <t>Guru memiliki jurnal pembelajaran, catatan masukan dari kolega atau hasil penilaian proses pembelajaran sebagai bukti yang menggambarkan kinerjanya.</t>
  </si>
  <si>
    <t>Guru   memanfaatkan   bukti   gambaran   kinerjanya   untuk mengembangkan perencanaan dan pelaksanaan pembelajaran selanjutnya   dalam   program   Pengembangan   Keprofesian Berkelanjutan (PKB).</t>
  </si>
  <si>
    <t>Guru dapat mengaplikasikan pengalaman PKB dalam perencanaan, pelaksanaan, penilaian pembelajaran dan tindak lanjutnya.</t>
  </si>
  <si>
    <t>Guru melakukan  penelitian,  mengembangkan  karya  inovasi, mengikuti kegiatan ilmiah (misalnya seminar, konferensi), dan aktif dalam melaksanakan PKB.</t>
  </si>
  <si>
    <t>Guru dapat  memanfaatkan TIK dalam berkomunikasi dan pelaksanaan PKB</t>
  </si>
  <si>
    <t>Total skor kompetensi 14</t>
  </si>
  <si>
    <t>Skor maksimum kompetensi 14 = jumlah indikator x 2</t>
  </si>
  <si>
    <t>Nilai untuk kompetensi 14</t>
  </si>
</sst>
</file>

<file path=xl/styles.xml><?xml version="1.0" encoding="utf-8"?>
<styleSheet xmlns="http://schemas.openxmlformats.org/spreadsheetml/2006/main">
  <numFmts count="10">
    <numFmt numFmtId="176" formatCode="_-* #,##0_-;\-* #,##0_-;_-* &quot;-&quot;_-;_-@_-"/>
    <numFmt numFmtId="177" formatCode="_-&quot;$&quot;* #,##0_-;\-&quot;$&quot;* #,##0_-;_-&quot;$&quot;* &quot;-&quot;_-;_-@_-"/>
    <numFmt numFmtId="178" formatCode="_-&quot;$&quot;* #,##0.00_-;\-&quot;$&quot;* #,##0.00_-;_-&quot;$&quot;* &quot;-&quot;??_-;_-@_-"/>
    <numFmt numFmtId="179" formatCode="_-* #,##0.00_-;\-* #,##0.00_-;_-* &quot;-&quot;??_-;_-@_-"/>
    <numFmt numFmtId="180" formatCode="_ * #,##0_ ;_ * \-#,##0_ ;_ * &quot;-&quot;_ ;_ @_ "/>
    <numFmt numFmtId="42" formatCode="_(&quot;$&quot;* #,##0_);_(&quot;$&quot;* \(#,##0\);_(&quot;$&quot;* &quot;-&quot;_);_(@_)"/>
    <numFmt numFmtId="181" formatCode="d\-mmm\-yy"/>
    <numFmt numFmtId="182" formatCode="[$-421]dd\ mmmm\ yyyy;@"/>
    <numFmt numFmtId="183" formatCode="0.00_);\(0.00\)"/>
    <numFmt numFmtId="184" formatCode="0_);\(0\)"/>
  </numFmts>
  <fonts count="52">
    <font>
      <sz val="11"/>
      <color indexed="8"/>
      <name val="Calibri"/>
      <charset val="134"/>
    </font>
    <font>
      <sz val="12"/>
      <name val="Times New Roman"/>
      <charset val="134"/>
    </font>
    <font>
      <sz val="11"/>
      <color indexed="8"/>
      <name val="Calibri"/>
      <charset val="0"/>
    </font>
    <font>
      <sz val="11"/>
      <color indexed="9"/>
      <name val="Calibri"/>
      <charset val="0"/>
    </font>
    <font>
      <sz val="11"/>
      <color indexed="60"/>
      <name val="Calibri"/>
      <charset val="0"/>
    </font>
    <font>
      <b/>
      <sz val="13"/>
      <color indexed="62"/>
      <name val="Calibri"/>
      <charset val="134"/>
    </font>
    <font>
      <b/>
      <sz val="15"/>
      <color indexed="62"/>
      <name val="Calibri"/>
      <charset val="134"/>
    </font>
    <font>
      <b/>
      <sz val="11"/>
      <color indexed="9"/>
      <name val="Calibri"/>
      <charset val="0"/>
    </font>
    <font>
      <u/>
      <sz val="11"/>
      <color indexed="12"/>
      <name val="Calibri"/>
      <charset val="0"/>
    </font>
    <font>
      <u/>
      <sz val="11"/>
      <color indexed="20"/>
      <name val="Calibri"/>
      <charset val="0"/>
    </font>
    <font>
      <sz val="11"/>
      <color indexed="10"/>
      <name val="Calibri"/>
      <charset val="0"/>
    </font>
    <font>
      <b/>
      <sz val="18"/>
      <color indexed="62"/>
      <name val="Calibri"/>
      <charset val="134"/>
    </font>
    <font>
      <i/>
      <sz val="11"/>
      <color indexed="23"/>
      <name val="Calibri"/>
      <charset val="0"/>
    </font>
    <font>
      <b/>
      <sz val="11"/>
      <color indexed="62"/>
      <name val="Calibri"/>
      <charset val="134"/>
    </font>
    <font>
      <sz val="11"/>
      <color indexed="62"/>
      <name val="Calibri"/>
      <charset val="0"/>
    </font>
    <font>
      <b/>
      <sz val="11"/>
      <color indexed="63"/>
      <name val="Calibri"/>
      <charset val="0"/>
    </font>
    <font>
      <sz val="11"/>
      <color indexed="17"/>
      <name val="Calibri"/>
      <charset val="0"/>
    </font>
    <font>
      <b/>
      <sz val="11"/>
      <color indexed="52"/>
      <name val="Calibri"/>
      <charset val="0"/>
    </font>
    <font>
      <b/>
      <sz val="11"/>
      <color indexed="8"/>
      <name val="Calibri"/>
      <charset val="0"/>
    </font>
    <font>
      <sz val="11"/>
      <color indexed="52"/>
      <name val="Calibri"/>
      <charset val="0"/>
    </font>
    <font>
      <b/>
      <sz val="20"/>
      <color indexed="13"/>
      <name val="Calibri"/>
      <charset val="134"/>
    </font>
    <font>
      <sz val="13"/>
      <color indexed="13"/>
      <name val="Calibri"/>
      <charset val="134"/>
    </font>
    <font>
      <b/>
      <sz val="13"/>
      <color indexed="13"/>
      <name val="Calibri"/>
      <charset val="134"/>
    </font>
    <font>
      <b/>
      <sz val="13"/>
      <color indexed="8"/>
      <name val="Calibri"/>
      <charset val="134"/>
    </font>
    <font>
      <b/>
      <sz val="12"/>
      <color indexed="8"/>
      <name val="Calibri"/>
      <charset val="134"/>
    </font>
    <font>
      <sz val="12"/>
      <color indexed="8"/>
      <name val="Calibri"/>
      <charset val="134"/>
    </font>
    <font>
      <sz val="9"/>
      <color indexed="8"/>
      <name val="Calibri Bold"/>
      <charset val="134"/>
    </font>
    <font>
      <b/>
      <sz val="11"/>
      <color indexed="8"/>
      <name val="Calibri"/>
      <charset val="134"/>
    </font>
    <font>
      <sz val="10"/>
      <color indexed="8"/>
      <name val="Calibri"/>
      <charset val="134"/>
    </font>
    <font>
      <sz val="9"/>
      <color indexed="8"/>
      <name val="Calibri"/>
      <charset val="134"/>
    </font>
    <font>
      <sz val="8"/>
      <color indexed="8"/>
      <name val="Arial"/>
      <charset val="134"/>
    </font>
    <font>
      <sz val="8"/>
      <color indexed="8"/>
      <name val="Times New Roman"/>
      <charset val="134"/>
    </font>
    <font>
      <b/>
      <sz val="9"/>
      <color indexed="8"/>
      <name val="Calibri"/>
      <charset val="134"/>
    </font>
    <font>
      <b/>
      <sz val="9"/>
      <color indexed="8"/>
      <name val="Calibri Bold"/>
      <charset val="134"/>
    </font>
    <font>
      <b/>
      <sz val="10"/>
      <color indexed="8"/>
      <name val="Calibri"/>
      <charset val="134"/>
    </font>
    <font>
      <b/>
      <sz val="8"/>
      <color indexed="8"/>
      <name val="Calibri"/>
      <charset val="134"/>
    </font>
    <font>
      <b/>
      <sz val="8"/>
      <color indexed="8"/>
      <name val="Calibri Bold"/>
      <charset val="134"/>
    </font>
    <font>
      <b/>
      <sz val="10"/>
      <color indexed="8"/>
      <name val="Calibri Bold"/>
      <charset val="134"/>
    </font>
    <font>
      <sz val="10"/>
      <color indexed="8"/>
      <name val="Calibri Bold"/>
      <charset val="1"/>
    </font>
    <font>
      <sz val="12"/>
      <color indexed="8"/>
      <name val="Times New Roman"/>
      <charset val="134"/>
    </font>
    <font>
      <b/>
      <sz val="11"/>
      <color indexed="55"/>
      <name val="Calibri"/>
      <charset val="134"/>
    </font>
    <font>
      <b/>
      <sz val="14"/>
      <color indexed="8"/>
      <name val="Calibri"/>
      <charset val="134"/>
    </font>
    <font>
      <i/>
      <sz val="11"/>
      <color indexed="8"/>
      <name val="Calibri"/>
      <charset val="134"/>
    </font>
    <font>
      <b/>
      <sz val="20"/>
      <color indexed="8"/>
      <name val="Calibri"/>
      <charset val="134"/>
    </font>
    <font>
      <b/>
      <sz val="18"/>
      <color indexed="8"/>
      <name val="Calibri"/>
      <charset val="134"/>
    </font>
    <font>
      <b/>
      <i/>
      <sz val="13"/>
      <color indexed="8"/>
      <name val="Calibri"/>
      <charset val="134"/>
    </font>
    <font>
      <b/>
      <sz val="18"/>
      <color indexed="13"/>
      <name val="Calibri"/>
      <charset val="134"/>
    </font>
    <font>
      <b/>
      <sz val="16"/>
      <color indexed="13"/>
      <name val="Calibri"/>
      <charset val="134"/>
    </font>
    <font>
      <b/>
      <sz val="11"/>
      <color indexed="13"/>
      <name val="Calibri"/>
      <charset val="134"/>
    </font>
    <font>
      <sz val="11"/>
      <color indexed="13"/>
      <name val="Calibri"/>
      <charset val="134"/>
    </font>
    <font>
      <sz val="10"/>
      <color indexed="8"/>
      <name val="Arial"/>
      <charset val="134"/>
    </font>
    <font>
      <b/>
      <sz val="10"/>
      <color indexed="8"/>
      <name val="Calibri Italic"/>
      <charset val="134"/>
    </font>
  </fonts>
  <fills count="22">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22"/>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58"/>
        <bgColor indexed="64"/>
      </patternFill>
    </fill>
    <fill>
      <patternFill patternType="solid">
        <fgColor indexed="57"/>
        <bgColor indexed="64"/>
      </patternFill>
    </fill>
    <fill>
      <patternFill patternType="solid">
        <fgColor indexed="10"/>
        <bgColor indexed="64"/>
      </patternFill>
    </fill>
    <fill>
      <patternFill patternType="solid">
        <fgColor indexed="29"/>
        <bgColor indexed="64"/>
      </patternFill>
    </fill>
    <fill>
      <patternFill patternType="solid">
        <fgColor indexed="55"/>
        <bgColor indexed="64"/>
      </patternFill>
    </fill>
    <fill>
      <patternFill patternType="solid">
        <fgColor indexed="46"/>
        <bgColor indexed="64"/>
      </patternFill>
    </fill>
    <fill>
      <patternFill patternType="solid">
        <fgColor indexed="49"/>
        <bgColor indexed="64"/>
      </patternFill>
    </fill>
    <fill>
      <patternFill patternType="solid">
        <fgColor indexed="47"/>
        <bgColor indexed="64"/>
      </patternFill>
    </fill>
    <fill>
      <patternFill patternType="solid">
        <fgColor indexed="25"/>
        <bgColor indexed="64"/>
      </patternFill>
    </fill>
    <fill>
      <patternFill patternType="solid">
        <fgColor indexed="53"/>
        <bgColor indexed="64"/>
      </patternFill>
    </fill>
    <fill>
      <patternFill patternType="solid">
        <fgColor indexed="31"/>
        <bgColor indexed="64"/>
      </patternFill>
    </fill>
  </fills>
  <borders count="5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style="medium">
        <color indexed="9"/>
      </top>
      <bottom style="dashed">
        <color indexed="9"/>
      </bottom>
      <diagonal/>
    </border>
    <border>
      <left/>
      <right/>
      <top style="medium">
        <color indexed="9"/>
      </top>
      <bottom style="dashed">
        <color indexed="9"/>
      </bottom>
      <diagonal/>
    </border>
    <border>
      <left/>
      <right style="medium">
        <color indexed="9"/>
      </right>
      <top style="medium">
        <color indexed="9"/>
      </top>
      <bottom style="dashed">
        <color indexed="9"/>
      </bottom>
      <diagonal/>
    </border>
    <border>
      <left style="medium">
        <color indexed="9"/>
      </left>
      <right/>
      <top style="medium">
        <color indexed="9"/>
      </top>
      <bottom/>
      <diagonal/>
    </border>
    <border>
      <left/>
      <right/>
      <top style="medium">
        <color indexed="9"/>
      </top>
      <bottom/>
      <diagonal/>
    </border>
    <border>
      <left style="medium">
        <color indexed="9"/>
      </left>
      <right/>
      <top style="dashed">
        <color indexed="9"/>
      </top>
      <bottom style="dashed">
        <color indexed="9"/>
      </bottom>
      <diagonal/>
    </border>
    <border>
      <left/>
      <right/>
      <top style="dashed">
        <color indexed="9"/>
      </top>
      <bottom style="dashed">
        <color indexed="9"/>
      </bottom>
      <diagonal/>
    </border>
    <border>
      <left/>
      <right style="medium">
        <color indexed="9"/>
      </right>
      <top style="dashed">
        <color indexed="9"/>
      </top>
      <bottom style="dashed">
        <color indexed="9"/>
      </bottom>
      <diagonal/>
    </border>
    <border>
      <left style="medium">
        <color indexed="9"/>
      </left>
      <right/>
      <top/>
      <bottom/>
      <diagonal/>
    </border>
    <border>
      <left style="medium">
        <color indexed="9"/>
      </left>
      <right/>
      <top/>
      <bottom style="medium">
        <color indexed="9"/>
      </bottom>
      <diagonal/>
    </border>
    <border>
      <left/>
      <right/>
      <top/>
      <bottom style="medium">
        <color indexed="9"/>
      </bottom>
      <diagonal/>
    </border>
    <border>
      <left style="medium">
        <color indexed="9"/>
      </left>
      <right/>
      <top style="dashed">
        <color indexed="9"/>
      </top>
      <bottom style="medium">
        <color indexed="9"/>
      </bottom>
      <diagonal/>
    </border>
    <border>
      <left/>
      <right/>
      <top style="dashed">
        <color indexed="9"/>
      </top>
      <bottom style="medium">
        <color indexed="9"/>
      </bottom>
      <diagonal/>
    </border>
    <border>
      <left/>
      <right style="medium">
        <color indexed="9"/>
      </right>
      <top style="dashed">
        <color indexed="9"/>
      </top>
      <bottom style="medium">
        <color indexed="9"/>
      </bottom>
      <diagonal/>
    </border>
    <border>
      <left/>
      <right style="medium">
        <color indexed="9"/>
      </right>
      <top style="medium">
        <color indexed="9"/>
      </top>
      <bottom style="hair">
        <color indexed="64"/>
      </bottom>
      <diagonal/>
    </border>
    <border>
      <left/>
      <right style="medium">
        <color indexed="9"/>
      </right>
      <top style="hair">
        <color indexed="64"/>
      </top>
      <bottom style="hair">
        <color indexed="64"/>
      </bottom>
      <diagonal/>
    </border>
    <border>
      <left/>
      <right style="medium">
        <color indexed="9"/>
      </right>
      <top style="hair">
        <color indexed="64"/>
      </top>
      <bottom style="medium">
        <color indexed="9"/>
      </bottom>
      <diagonal/>
    </border>
    <border>
      <left style="hair">
        <color indexed="64"/>
      </left>
      <right style="hair">
        <color indexed="64"/>
      </right>
      <top style="hair">
        <color indexed="64"/>
      </top>
      <bottom style="hair">
        <color indexed="64"/>
      </bottom>
      <diagonal/>
    </border>
    <border>
      <left/>
      <right style="medium">
        <color indexed="9"/>
      </right>
      <top style="medium">
        <color indexed="9"/>
      </top>
      <bottom/>
      <diagonal/>
    </border>
    <border>
      <left style="medium">
        <color indexed="10"/>
      </left>
      <right style="medium">
        <color indexed="10"/>
      </right>
      <top style="medium">
        <color indexed="10"/>
      </top>
      <bottom style="medium">
        <color indexed="10"/>
      </bottom>
      <diagonal/>
    </border>
    <border>
      <left/>
      <right style="medium">
        <color indexed="9"/>
      </right>
      <top/>
      <bottom style="hair">
        <color indexed="64"/>
      </bottom>
      <diagonal/>
    </border>
    <border>
      <left/>
      <right style="medium">
        <color indexed="9"/>
      </right>
      <top style="hair">
        <color indexed="64"/>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52"/>
      </bottom>
      <diagonal/>
    </border>
  </borders>
  <cellStyleXfs count="51">
    <xf numFmtId="0" fontId="0" fillId="0" borderId="1">
      <alignment vertical="center"/>
    </xf>
    <xf numFmtId="179" fontId="0" fillId="0" borderId="1" applyFont="0" applyFill="0" applyBorder="0" applyAlignment="0" applyProtection="0">
      <alignment vertical="center"/>
    </xf>
    <xf numFmtId="0" fontId="2" fillId="7" borderId="1" applyNumberFormat="0" applyBorder="0" applyAlignment="0" applyProtection="0">
      <alignment vertical="center"/>
    </xf>
    <xf numFmtId="176" fontId="0" fillId="0" borderId="1" applyFont="0" applyFill="0" applyBorder="0" applyAlignment="0" applyProtection="0">
      <alignment vertical="center"/>
    </xf>
    <xf numFmtId="177" fontId="0" fillId="0" borderId="1" applyFont="0" applyFill="0" applyBorder="0" applyAlignment="0" applyProtection="0">
      <alignment vertical="center"/>
    </xf>
    <xf numFmtId="178" fontId="0" fillId="0" borderId="1" applyFont="0" applyFill="0" applyBorder="0" applyAlignment="0" applyProtection="0">
      <alignment vertical="center"/>
    </xf>
    <xf numFmtId="180" fontId="1" fillId="0" borderId="0" applyFont="0" applyFill="0" applyBorder="0" applyAlignment="0" applyProtection="0">
      <alignment vertical="center"/>
    </xf>
    <xf numFmtId="9" fontId="0" fillId="0" borderId="1" applyFont="0" applyFill="0" applyBorder="0" applyAlignment="0" applyProtection="0">
      <alignment vertical="center"/>
    </xf>
    <xf numFmtId="42" fontId="1" fillId="0" borderId="0" applyFont="0" applyFill="0" applyBorder="0" applyAlignment="0" applyProtection="0">
      <alignment vertical="center"/>
    </xf>
    <xf numFmtId="0" fontId="0" fillId="8" borderId="51" applyNumberFormat="0" applyFont="0" applyAlignment="0" applyProtection="0">
      <alignment vertical="center"/>
    </xf>
    <xf numFmtId="0" fontId="5" fillId="0" borderId="52" applyNumberFormat="0" applyFill="0" applyAlignment="0" applyProtection="0">
      <alignment vertical="center"/>
    </xf>
    <xf numFmtId="0" fontId="7" fillId="15" borderId="53" applyNumberFormat="0" applyAlignment="0" applyProtection="0">
      <alignment vertical="center"/>
    </xf>
    <xf numFmtId="0" fontId="8" fillId="0" borderId="1" applyNumberFormat="0" applyFill="0" applyBorder="0" applyAlignment="0" applyProtection="0">
      <alignment vertical="center"/>
    </xf>
    <xf numFmtId="0" fontId="9" fillId="0" borderId="1" applyNumberFormat="0" applyFill="0" applyBorder="0" applyAlignment="0" applyProtection="0">
      <alignment vertical="center"/>
    </xf>
    <xf numFmtId="0" fontId="3" fillId="16" borderId="1" applyNumberFormat="0" applyBorder="0" applyAlignment="0" applyProtection="0">
      <alignment vertical="center"/>
    </xf>
    <xf numFmtId="0" fontId="10" fillId="0" borderId="1" applyNumberFormat="0" applyFill="0" applyBorder="0" applyAlignment="0" applyProtection="0">
      <alignment vertical="center"/>
    </xf>
    <xf numFmtId="0" fontId="2" fillId="9" borderId="1" applyNumberFormat="0" applyBorder="0" applyAlignment="0" applyProtection="0">
      <alignment vertical="center"/>
    </xf>
    <xf numFmtId="0" fontId="11" fillId="0" borderId="1" applyNumberFormat="0" applyFill="0" applyBorder="0" applyAlignment="0" applyProtection="0">
      <alignment vertical="center"/>
    </xf>
    <xf numFmtId="0" fontId="2" fillId="14" borderId="1" applyNumberFormat="0" applyBorder="0" applyAlignment="0" applyProtection="0">
      <alignment vertical="center"/>
    </xf>
    <xf numFmtId="0" fontId="12" fillId="0" borderId="1" applyNumberFormat="0" applyFill="0" applyBorder="0" applyAlignment="0" applyProtection="0">
      <alignment vertical="center"/>
    </xf>
    <xf numFmtId="0" fontId="6" fillId="0" borderId="52" applyNumberFormat="0" applyFill="0" applyAlignment="0" applyProtection="0">
      <alignment vertical="center"/>
    </xf>
    <xf numFmtId="0" fontId="13" fillId="0" borderId="54" applyNumberFormat="0" applyFill="0" applyAlignment="0" applyProtection="0">
      <alignment vertical="center"/>
    </xf>
    <xf numFmtId="0" fontId="13" fillId="0" borderId="1" applyNumberFormat="0" applyFill="0" applyBorder="0" applyAlignment="0" applyProtection="0">
      <alignment vertical="center"/>
    </xf>
    <xf numFmtId="0" fontId="14" fillId="18" borderId="55" applyNumberFormat="0" applyAlignment="0" applyProtection="0">
      <alignment vertical="center"/>
    </xf>
    <xf numFmtId="0" fontId="15" fillId="10" borderId="56" applyNumberFormat="0" applyAlignment="0" applyProtection="0">
      <alignment vertical="center"/>
    </xf>
    <xf numFmtId="0" fontId="16" fillId="9" borderId="1" applyNumberFormat="0" applyBorder="0" applyAlignment="0" applyProtection="0">
      <alignment vertical="center"/>
    </xf>
    <xf numFmtId="0" fontId="3" fillId="9" borderId="1" applyNumberFormat="0" applyBorder="0" applyAlignment="0" applyProtection="0">
      <alignment vertical="center"/>
    </xf>
    <xf numFmtId="0" fontId="17" fillId="10" borderId="55" applyNumberFormat="0" applyAlignment="0" applyProtection="0">
      <alignment vertical="center"/>
    </xf>
    <xf numFmtId="0" fontId="2" fillId="21" borderId="1" applyNumberFormat="0" applyBorder="0" applyAlignment="0" applyProtection="0">
      <alignment vertical="center"/>
    </xf>
    <xf numFmtId="0" fontId="19" fillId="0" borderId="58" applyNumberFormat="0" applyFill="0" applyAlignment="0" applyProtection="0">
      <alignment vertical="center"/>
    </xf>
    <xf numFmtId="0" fontId="18" fillId="0" borderId="57" applyNumberFormat="0" applyFill="0" applyAlignment="0" applyProtection="0">
      <alignment vertical="center"/>
    </xf>
    <xf numFmtId="0" fontId="4" fillId="14" borderId="1" applyNumberFormat="0" applyBorder="0" applyAlignment="0" applyProtection="0">
      <alignment vertical="center"/>
    </xf>
    <xf numFmtId="0" fontId="4" fillId="2" borderId="1" applyNumberFormat="0" applyBorder="0" applyAlignment="0" applyProtection="0">
      <alignment vertical="center"/>
    </xf>
    <xf numFmtId="0" fontId="3" fillId="17" borderId="1" applyNumberFormat="0" applyBorder="0" applyAlignment="0" applyProtection="0">
      <alignment vertical="center"/>
    </xf>
    <xf numFmtId="0" fontId="3" fillId="7" borderId="1" applyNumberFormat="0" applyBorder="0" applyAlignment="0" applyProtection="0">
      <alignment vertical="center"/>
    </xf>
    <xf numFmtId="0" fontId="2" fillId="3" borderId="1" applyNumberFormat="0" applyBorder="0" applyAlignment="0" applyProtection="0">
      <alignment vertical="center"/>
    </xf>
    <xf numFmtId="0" fontId="3" fillId="13" borderId="1" applyNumberFormat="0" applyBorder="0" applyAlignment="0" applyProtection="0">
      <alignment vertical="center"/>
    </xf>
    <xf numFmtId="0" fontId="2" fillId="14" borderId="1" applyNumberFormat="0" applyBorder="0" applyAlignment="0" applyProtection="0">
      <alignment vertical="center"/>
    </xf>
    <xf numFmtId="0" fontId="3" fillId="14" borderId="1" applyNumberFormat="0" applyBorder="0" applyAlignment="0" applyProtection="0">
      <alignment vertical="center"/>
    </xf>
    <xf numFmtId="0" fontId="2" fillId="18" borderId="1" applyNumberFormat="0" applyBorder="0" applyAlignment="0" applyProtection="0">
      <alignment vertical="center"/>
    </xf>
    <xf numFmtId="0" fontId="3" fillId="12" borderId="1" applyNumberFormat="0" applyBorder="0" applyAlignment="0" applyProtection="0">
      <alignment vertical="center"/>
    </xf>
    <xf numFmtId="0" fontId="2" fillId="9" borderId="1" applyNumberFormat="0" applyBorder="0" applyAlignment="0" applyProtection="0">
      <alignment vertical="center"/>
    </xf>
    <xf numFmtId="0" fontId="3" fillId="19" borderId="1" applyNumberFormat="0" applyBorder="0" applyAlignment="0" applyProtection="0">
      <alignment vertical="center"/>
    </xf>
    <xf numFmtId="0" fontId="2" fillId="16" borderId="1" applyNumberFormat="0" applyBorder="0" applyAlignment="0" applyProtection="0">
      <alignment vertical="center"/>
    </xf>
    <xf numFmtId="0" fontId="2" fillId="16" borderId="1" applyNumberFormat="0" applyBorder="0" applyAlignment="0" applyProtection="0">
      <alignment vertical="center"/>
    </xf>
    <xf numFmtId="0" fontId="3" fillId="17" borderId="1" applyNumberFormat="0" applyBorder="0" applyAlignment="0" applyProtection="0">
      <alignment vertical="center"/>
    </xf>
    <xf numFmtId="0" fontId="2" fillId="7" borderId="1" applyNumberFormat="0" applyBorder="0" applyAlignment="0" applyProtection="0">
      <alignment vertical="center"/>
    </xf>
    <xf numFmtId="0" fontId="3" fillId="7" borderId="1" applyNumberFormat="0" applyBorder="0" applyAlignment="0" applyProtection="0">
      <alignment vertical="center"/>
    </xf>
    <xf numFmtId="0" fontId="3" fillId="20" borderId="1" applyNumberFormat="0" applyBorder="0" applyAlignment="0" applyProtection="0">
      <alignment vertical="center"/>
    </xf>
    <xf numFmtId="0" fontId="2" fillId="18" borderId="1" applyNumberFormat="0" applyBorder="0" applyAlignment="0" applyProtection="0">
      <alignment vertical="center"/>
    </xf>
    <xf numFmtId="0" fontId="3" fillId="18" borderId="1" applyNumberFormat="0" applyBorder="0" applyAlignment="0" applyProtection="0">
      <alignment vertical="center"/>
    </xf>
  </cellStyleXfs>
  <cellXfs count="254">
    <xf numFmtId="0" fontId="0" fillId="0" borderId="1" xfId="0" applyAlignment="1"/>
    <xf numFmtId="0" fontId="20" fillId="0" borderId="1" xfId="0" applyFont="1" applyFill="1" applyAlignment="1">
      <alignment horizontal="left" vertical="center"/>
    </xf>
    <xf numFmtId="0" fontId="21" fillId="0" borderId="1" xfId="0" applyFont="1" applyFill="1" applyAlignment="1"/>
    <xf numFmtId="0" fontId="22" fillId="0" borderId="1" xfId="0" applyFont="1" applyFill="1" applyAlignment="1">
      <alignment horizontal="left" vertical="center"/>
    </xf>
    <xf numFmtId="0" fontId="23" fillId="0" borderId="1" xfId="0" applyFont="1" applyAlignment="1">
      <alignment horizontal="center"/>
    </xf>
    <xf numFmtId="0" fontId="23" fillId="0" borderId="1" xfId="0" applyFont="1" applyAlignment="1"/>
    <xf numFmtId="0" fontId="24" fillId="2" borderId="2" xfId="0" applyFont="1" applyFill="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vertical="center" wrapText="1"/>
    </xf>
    <xf numFmtId="0" fontId="24" fillId="3" borderId="2" xfId="0" applyFont="1" applyFill="1" applyBorder="1" applyAlignment="1" applyProtection="1">
      <alignment horizontal="center" vertical="center"/>
      <protection locked="0"/>
    </xf>
    <xf numFmtId="0" fontId="25" fillId="0" borderId="1" xfId="0" applyFont="1" applyAlignment="1"/>
    <xf numFmtId="0" fontId="25" fillId="0" borderId="2" xfId="0" applyFont="1" applyBorder="1" applyAlignment="1">
      <alignment horizontal="left" vertical="center"/>
    </xf>
    <xf numFmtId="0" fontId="25" fillId="0" borderId="2" xfId="0" applyFont="1" applyBorder="1" applyAlignment="1">
      <alignment horizontal="center"/>
    </xf>
    <xf numFmtId="1" fontId="25" fillId="0" borderId="2" xfId="0" applyNumberFormat="1" applyFont="1" applyBorder="1" applyAlignment="1">
      <alignment horizontal="center"/>
    </xf>
    <xf numFmtId="0" fontId="25" fillId="0" borderId="3" xfId="0" applyFont="1" applyBorder="1" applyAlignment="1">
      <alignment horizontal="left"/>
    </xf>
    <xf numFmtId="0" fontId="25" fillId="0" borderId="4" xfId="0" applyFont="1" applyBorder="1" applyAlignment="1">
      <alignment horizontal="left"/>
    </xf>
    <xf numFmtId="0" fontId="24" fillId="0" borderId="2" xfId="0" applyFont="1" applyBorder="1" applyAlignment="1">
      <alignment horizontal="center" vertical="center"/>
    </xf>
    <xf numFmtId="0" fontId="25" fillId="0" borderId="5" xfId="0" applyFont="1" applyBorder="1" applyAlignment="1">
      <alignment horizontal="left"/>
    </xf>
    <xf numFmtId="0" fontId="25" fillId="0" borderId="6" xfId="0" applyFont="1" applyBorder="1" applyAlignment="1">
      <alignment horizontal="left"/>
    </xf>
    <xf numFmtId="0" fontId="25" fillId="0" borderId="7" xfId="0" applyFont="1" applyBorder="1" applyAlignment="1">
      <alignment horizontal="left"/>
    </xf>
    <xf numFmtId="0" fontId="25" fillId="0" borderId="8" xfId="0" applyFont="1" applyBorder="1" applyAlignment="1">
      <alignment horizontal="left"/>
    </xf>
    <xf numFmtId="0" fontId="23" fillId="0" borderId="1" xfId="0" applyFont="1" applyAlignment="1">
      <alignment horizontal="left" wrapText="1"/>
    </xf>
    <xf numFmtId="0" fontId="24" fillId="0" borderId="1" xfId="0" applyFont="1" applyAlignment="1">
      <alignment vertical="top"/>
    </xf>
    <xf numFmtId="0" fontId="23" fillId="0" borderId="1" xfId="0" applyFont="1" applyAlignment="1">
      <alignment vertical="top"/>
    </xf>
    <xf numFmtId="0" fontId="23" fillId="0" borderId="9" xfId="0" applyFont="1" applyBorder="1" applyAlignment="1">
      <alignment vertical="top"/>
    </xf>
    <xf numFmtId="49" fontId="26" fillId="0" borderId="2" xfId="0" applyNumberFormat="1" applyFont="1" applyBorder="1" applyAlignment="1"/>
    <xf numFmtId="0" fontId="0" fillId="0" borderId="1" xfId="0" applyFont="1" applyAlignment="1">
      <alignment horizontal="left" vertical="center" indent="13"/>
    </xf>
    <xf numFmtId="49" fontId="27" fillId="0" borderId="1" xfId="0" applyNumberFormat="1" applyFont="1" applyAlignment="1">
      <alignment horizontal="center"/>
    </xf>
    <xf numFmtId="49" fontId="26" fillId="0" borderId="1" xfId="0" applyNumberFormat="1" applyFont="1" applyAlignment="1"/>
    <xf numFmtId="49" fontId="28" fillId="0" borderId="1" xfId="0" applyNumberFormat="1" applyFont="1" applyAlignment="1"/>
    <xf numFmtId="2" fontId="28" fillId="0" borderId="1" xfId="0" applyNumberFormat="1" applyFont="1" applyAlignment="1"/>
    <xf numFmtId="0" fontId="28" fillId="0" borderId="1" xfId="0" applyFont="1" applyAlignment="1"/>
    <xf numFmtId="0" fontId="28" fillId="0" borderId="1" xfId="0" applyNumberFormat="1" applyFont="1" applyAlignment="1"/>
    <xf numFmtId="182" fontId="28" fillId="0" borderId="1" xfId="0" applyNumberFormat="1" applyFont="1" applyAlignment="1"/>
    <xf numFmtId="49" fontId="28" fillId="0" borderId="1" xfId="0" applyNumberFormat="1" applyFont="1" applyAlignment="1">
      <alignment vertical="center"/>
    </xf>
    <xf numFmtId="2" fontId="28" fillId="0" borderId="1" xfId="0" applyNumberFormat="1" applyFont="1" applyAlignment="1">
      <alignment vertical="center" wrapText="1"/>
    </xf>
    <xf numFmtId="49" fontId="29" fillId="0" borderId="1" xfId="0" applyNumberFormat="1" applyFont="1" applyAlignment="1"/>
    <xf numFmtId="49" fontId="28" fillId="0" borderId="10" xfId="0" applyNumberFormat="1" applyFont="1" applyBorder="1" applyAlignment="1">
      <alignment horizontal="left" vertical="center"/>
    </xf>
    <xf numFmtId="49" fontId="28" fillId="0" borderId="11" xfId="0" applyNumberFormat="1" applyFont="1" applyBorder="1" applyAlignment="1">
      <alignment horizontal="left" vertical="center"/>
    </xf>
    <xf numFmtId="49" fontId="28" fillId="0" borderId="12" xfId="0" applyNumberFormat="1" applyFont="1" applyBorder="1" applyAlignment="1">
      <alignment horizontal="left" vertical="center"/>
    </xf>
    <xf numFmtId="0" fontId="27" fillId="0" borderId="2" xfId="0" applyFont="1" applyBorder="1" applyAlignment="1">
      <alignment horizontal="center" vertical="center"/>
    </xf>
    <xf numFmtId="49" fontId="29" fillId="0" borderId="3" xfId="0" applyNumberFormat="1" applyFont="1" applyBorder="1" applyAlignment="1"/>
    <xf numFmtId="0" fontId="0" fillId="0" borderId="13" xfId="0" applyBorder="1" applyAlignment="1"/>
    <xf numFmtId="0" fontId="0" fillId="0" borderId="4" xfId="0" applyBorder="1" applyAlignment="1"/>
    <xf numFmtId="0" fontId="0" fillId="0" borderId="14" xfId="0" applyBorder="1" applyAlignment="1"/>
    <xf numFmtId="0" fontId="0" fillId="0" borderId="5" xfId="0" applyBorder="1" applyAlignment="1"/>
    <xf numFmtId="0" fontId="0" fillId="0" borderId="1" xfId="0" applyBorder="1" applyAlignment="1"/>
    <xf numFmtId="0" fontId="0" fillId="0" borderId="6" xfId="0" applyBorder="1" applyAlignment="1"/>
    <xf numFmtId="0" fontId="0" fillId="0" borderId="15" xfId="0" applyBorder="1" applyAlignment="1"/>
    <xf numFmtId="184" fontId="28" fillId="0" borderId="5" xfId="0" applyNumberFormat="1" applyFont="1" applyBorder="1" applyAlignment="1">
      <alignment horizontal="right" vertical="center"/>
    </xf>
    <xf numFmtId="184" fontId="28" fillId="0" borderId="1" xfId="0" applyNumberFormat="1" applyFont="1" applyBorder="1" applyAlignment="1">
      <alignment horizontal="right" vertical="center"/>
    </xf>
    <xf numFmtId="184" fontId="30" fillId="0" borderId="1" xfId="0" applyNumberFormat="1" applyFont="1" applyBorder="1" applyAlignment="1">
      <alignment horizontal="right" vertical="center"/>
    </xf>
    <xf numFmtId="49" fontId="30" fillId="0" borderId="1" xfId="0" applyNumberFormat="1" applyFont="1" applyBorder="1" applyAlignment="1"/>
    <xf numFmtId="49" fontId="30" fillId="0" borderId="1" xfId="0" applyNumberFormat="1" applyFont="1" applyBorder="1" applyAlignment="1">
      <alignment horizontal="left" vertical="center"/>
    </xf>
    <xf numFmtId="0" fontId="27" fillId="0" borderId="15" xfId="0" applyFont="1" applyBorder="1" applyAlignment="1">
      <alignment horizontal="center" vertical="center"/>
    </xf>
    <xf numFmtId="49" fontId="31" fillId="0" borderId="9" xfId="0" applyNumberFormat="1" applyFont="1" applyBorder="1" applyAlignment="1"/>
    <xf numFmtId="0" fontId="0" fillId="0" borderId="9" xfId="0" applyBorder="1" applyAlignment="1"/>
    <xf numFmtId="49" fontId="31" fillId="0" borderId="15" xfId="0" applyNumberFormat="1" applyFont="1" applyBorder="1" applyAlignment="1"/>
    <xf numFmtId="184" fontId="28" fillId="0" borderId="7" xfId="0" applyNumberFormat="1" applyFont="1" applyBorder="1" applyAlignment="1">
      <alignment horizontal="right" vertical="center"/>
    </xf>
    <xf numFmtId="184" fontId="28" fillId="0" borderId="9" xfId="0" applyNumberFormat="1" applyFont="1" applyBorder="1" applyAlignment="1">
      <alignment horizontal="right" vertical="center"/>
    </xf>
    <xf numFmtId="184" fontId="30" fillId="0" borderId="9" xfId="0" applyNumberFormat="1" applyFont="1" applyBorder="1" applyAlignment="1">
      <alignment horizontal="right" vertical="center"/>
    </xf>
    <xf numFmtId="49" fontId="28" fillId="0" borderId="9" xfId="0" applyNumberFormat="1" applyFont="1" applyBorder="1" applyAlignment="1"/>
    <xf numFmtId="49" fontId="30" fillId="0" borderId="9" xfId="0" applyNumberFormat="1" applyFont="1" applyBorder="1" applyAlignment="1"/>
    <xf numFmtId="49" fontId="30" fillId="0" borderId="9" xfId="0" applyNumberFormat="1" applyFont="1" applyBorder="1" applyAlignment="1">
      <alignment horizontal="left" vertical="center"/>
    </xf>
    <xf numFmtId="0" fontId="0" fillId="0" borderId="16" xfId="0" applyBorder="1" applyAlignment="1"/>
    <xf numFmtId="49" fontId="29" fillId="0" borderId="3" xfId="0" applyNumberFormat="1" applyFont="1" applyBorder="1" applyAlignment="1">
      <alignment horizontal="left" vertical="center" wrapText="1"/>
    </xf>
    <xf numFmtId="49" fontId="29" fillId="0" borderId="1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27" fillId="0" borderId="14" xfId="0" applyFont="1" applyBorder="1" applyAlignment="1">
      <alignment horizontal="center" vertical="center"/>
    </xf>
    <xf numFmtId="49" fontId="29" fillId="0" borderId="7" xfId="0" applyNumberFormat="1" applyFont="1" applyBorder="1" applyAlignment="1">
      <alignment horizontal="left" vertical="center" wrapText="1"/>
    </xf>
    <xf numFmtId="49" fontId="29" fillId="0" borderId="9" xfId="0" applyNumberFormat="1" applyFont="1" applyBorder="1" applyAlignment="1">
      <alignment horizontal="left" vertical="center" wrapText="1"/>
    </xf>
    <xf numFmtId="49" fontId="29" fillId="0" borderId="8" xfId="0" applyNumberFormat="1" applyFont="1" applyBorder="1" applyAlignment="1">
      <alignment horizontal="left" vertical="center" wrapText="1"/>
    </xf>
    <xf numFmtId="9" fontId="27" fillId="0" borderId="16" xfId="0" applyNumberFormat="1" applyFont="1" applyBorder="1" applyAlignment="1">
      <alignment horizontal="center" vertical="center"/>
    </xf>
    <xf numFmtId="49" fontId="29" fillId="0" borderId="5" xfId="0" applyNumberFormat="1" applyFont="1" applyBorder="1" applyAlignment="1">
      <alignment horizontal="left" vertical="center" wrapText="1"/>
    </xf>
    <xf numFmtId="49" fontId="29" fillId="0" borderId="1" xfId="0" applyNumberFormat="1" applyFont="1" applyBorder="1" applyAlignment="1">
      <alignment horizontal="left" vertical="center" wrapText="1"/>
    </xf>
    <xf numFmtId="49" fontId="29" fillId="0" borderId="6" xfId="0" applyNumberFormat="1" applyFont="1" applyBorder="1" applyAlignment="1">
      <alignment horizontal="left" vertical="center" wrapText="1"/>
    </xf>
    <xf numFmtId="0" fontId="0" fillId="0" borderId="5" xfId="0" applyBorder="1" applyAlignment="1">
      <alignment horizontal="right" vertical="center"/>
    </xf>
    <xf numFmtId="0" fontId="0" fillId="0" borderId="1" xfId="0" applyBorder="1" applyAlignment="1">
      <alignment horizontal="right" vertical="center"/>
    </xf>
    <xf numFmtId="2" fontId="24" fillId="0" borderId="15" xfId="0" applyNumberFormat="1" applyFont="1" applyBorder="1" applyAlignment="1">
      <alignment horizontal="center" vertical="center"/>
    </xf>
    <xf numFmtId="0" fontId="0" fillId="0" borderId="7" xfId="0" applyBorder="1" applyAlignment="1">
      <alignment horizontal="right" vertical="center"/>
    </xf>
    <xf numFmtId="0" fontId="0" fillId="0" borderId="9" xfId="0" applyBorder="1" applyAlignment="1">
      <alignment horizontal="right" vertical="center"/>
    </xf>
    <xf numFmtId="2" fontId="0" fillId="0" borderId="1" xfId="0" applyNumberFormat="1" applyAlignment="1"/>
    <xf numFmtId="0" fontId="27" fillId="0" borderId="1" xfId="0" applyFont="1" applyAlignment="1"/>
    <xf numFmtId="49" fontId="27" fillId="0" borderId="1" xfId="0" applyNumberFormat="1" applyFont="1" applyAlignment="1"/>
    <xf numFmtId="0" fontId="0" fillId="0" borderId="1" xfId="0" applyFont="1" applyAlignment="1"/>
    <xf numFmtId="49" fontId="0" fillId="0" borderId="1" xfId="0" applyNumberFormat="1" applyFont="1" applyAlignment="1"/>
    <xf numFmtId="9" fontId="0" fillId="0" borderId="1" xfId="0" applyNumberFormat="1" applyAlignment="1"/>
    <xf numFmtId="49" fontId="32" fillId="0" borderId="2" xfId="0" applyNumberFormat="1" applyFont="1" applyBorder="1" applyAlignment="1">
      <alignment horizontal="center" vertical="center"/>
    </xf>
    <xf numFmtId="0" fontId="27" fillId="0" borderId="1" xfId="0" applyFont="1" applyAlignment="1">
      <alignment horizontal="left" vertical="center" indent="13"/>
    </xf>
    <xf numFmtId="49" fontId="24" fillId="0" borderId="1" xfId="0" applyNumberFormat="1" applyFont="1" applyAlignment="1">
      <alignment horizontal="center"/>
    </xf>
    <xf numFmtId="49" fontId="33" fillId="0" borderId="1" xfId="0" applyNumberFormat="1" applyFont="1" applyAlignment="1"/>
    <xf numFmtId="49" fontId="32" fillId="0" borderId="1" xfId="0" applyNumberFormat="1" applyFont="1" applyAlignment="1"/>
    <xf numFmtId="49" fontId="34" fillId="0" borderId="10" xfId="0" applyNumberFormat="1" applyFont="1" applyBorder="1" applyAlignment="1">
      <alignment horizontal="center"/>
    </xf>
    <xf numFmtId="49" fontId="34" fillId="0" borderId="11" xfId="0" applyNumberFormat="1" applyFont="1" applyBorder="1" applyAlignment="1">
      <alignment horizontal="center"/>
    </xf>
    <xf numFmtId="49" fontId="34" fillId="0" borderId="12" xfId="0" applyNumberFormat="1" applyFont="1" applyBorder="1" applyAlignment="1">
      <alignment horizontal="center"/>
    </xf>
    <xf numFmtId="49" fontId="28" fillId="0" borderId="2" xfId="0" applyNumberFormat="1" applyFont="1" applyBorder="1" applyAlignment="1">
      <alignment horizontal="left" vertical="center"/>
    </xf>
    <xf numFmtId="0" fontId="28" fillId="0" borderId="2" xfId="0" applyNumberFormat="1" applyFont="1" applyBorder="1" applyAlignment="1">
      <alignment horizontal="center"/>
    </xf>
    <xf numFmtId="49" fontId="28" fillId="0" borderId="2" xfId="0" applyNumberFormat="1" applyFont="1" applyBorder="1" applyAlignment="1">
      <alignment horizontal="center" vertical="top"/>
    </xf>
    <xf numFmtId="0" fontId="28" fillId="0" borderId="5" xfId="0" applyNumberFormat="1" applyFont="1" applyBorder="1" applyAlignment="1">
      <alignment horizontal="center" vertical="center"/>
    </xf>
    <xf numFmtId="0" fontId="28" fillId="0" borderId="1" xfId="0" applyNumberFormat="1" applyFont="1" applyBorder="1" applyAlignment="1">
      <alignment horizontal="center" vertical="center"/>
    </xf>
    <xf numFmtId="0" fontId="28" fillId="0" borderId="6" xfId="0" applyNumberFormat="1" applyFont="1" applyBorder="1" applyAlignment="1">
      <alignment horizontal="center" vertical="center"/>
    </xf>
    <xf numFmtId="0" fontId="28" fillId="0" borderId="2" xfId="0" applyFont="1" applyBorder="1" applyAlignment="1">
      <alignment horizontal="center" vertical="center"/>
    </xf>
    <xf numFmtId="49" fontId="34" fillId="0" borderId="15" xfId="0" applyNumberFormat="1" applyFont="1" applyBorder="1" applyAlignment="1">
      <alignment horizontal="center" vertical="center"/>
    </xf>
    <xf numFmtId="0" fontId="28" fillId="0" borderId="7" xfId="0" applyNumberFormat="1" applyFont="1" applyBorder="1" applyAlignment="1">
      <alignment horizontal="center" vertical="center"/>
    </xf>
    <xf numFmtId="0" fontId="28" fillId="0" borderId="9" xfId="0" applyNumberFormat="1" applyFont="1" applyBorder="1" applyAlignment="1">
      <alignment horizontal="center" vertical="center"/>
    </xf>
    <xf numFmtId="0" fontId="28" fillId="0" borderId="8" xfId="0" applyNumberFormat="1" applyFont="1" applyBorder="1" applyAlignment="1">
      <alignment horizontal="center" vertical="center"/>
    </xf>
    <xf numFmtId="49" fontId="28" fillId="0" borderId="2" xfId="0" applyNumberFormat="1" applyFont="1" applyBorder="1" applyAlignment="1" applyProtection="1">
      <protection locked="0"/>
    </xf>
    <xf numFmtId="0" fontId="34" fillId="0" borderId="16" xfId="0" applyNumberFormat="1" applyFont="1" applyBorder="1" applyAlignment="1">
      <alignment horizontal="center" vertical="center"/>
    </xf>
    <xf numFmtId="49" fontId="35" fillId="0" borderId="1" xfId="0" applyNumberFormat="1" applyFont="1" applyAlignment="1"/>
    <xf numFmtId="49" fontId="36" fillId="0" borderId="1" xfId="0" applyNumberFormat="1" applyFont="1" applyAlignment="1"/>
    <xf numFmtId="184" fontId="35" fillId="0" borderId="1" xfId="0" applyNumberFormat="1" applyFont="1" applyAlignment="1"/>
    <xf numFmtId="49" fontId="37" fillId="0" borderId="2" xfId="0" applyNumberFormat="1" applyFont="1" applyBorder="1" applyAlignment="1"/>
    <xf numFmtId="49" fontId="37" fillId="0" borderId="10" xfId="0" applyNumberFormat="1" applyFont="1" applyBorder="1" applyAlignment="1">
      <alignment horizontal="center"/>
    </xf>
    <xf numFmtId="49" fontId="37" fillId="0" borderId="11" xfId="0" applyNumberFormat="1" applyFont="1" applyBorder="1" applyAlignment="1">
      <alignment horizontal="center"/>
    </xf>
    <xf numFmtId="49" fontId="37" fillId="0" borderId="12" xfId="0" applyNumberFormat="1" applyFont="1" applyBorder="1" applyAlignment="1">
      <alignment horizontal="center"/>
    </xf>
    <xf numFmtId="49" fontId="37" fillId="0" borderId="2" xfId="0" applyNumberFormat="1" applyFont="1" applyBorder="1" applyAlignment="1">
      <alignment horizontal="center"/>
    </xf>
    <xf numFmtId="49" fontId="37" fillId="4" borderId="10" xfId="0" applyNumberFormat="1" applyFont="1" applyFill="1" applyBorder="1" applyAlignment="1"/>
    <xf numFmtId="49" fontId="37" fillId="4" borderId="11" xfId="0" applyNumberFormat="1" applyFont="1" applyFill="1" applyBorder="1" applyAlignment="1"/>
    <xf numFmtId="49" fontId="37" fillId="4" borderId="12" xfId="0" applyNumberFormat="1" applyFont="1" applyFill="1" applyBorder="1" applyAlignment="1"/>
    <xf numFmtId="0" fontId="34" fillId="4" borderId="2" xfId="0" applyFont="1" applyFill="1" applyBorder="1" applyAlignment="1"/>
    <xf numFmtId="49" fontId="28" fillId="0" borderId="10" xfId="0" applyNumberFormat="1" applyFont="1" applyBorder="1" applyAlignment="1"/>
    <xf numFmtId="49" fontId="28" fillId="0" borderId="11" xfId="0" applyNumberFormat="1" applyFont="1" applyBorder="1" applyAlignment="1"/>
    <xf numFmtId="49" fontId="28" fillId="0" borderId="12" xfId="0" applyNumberFormat="1" applyFont="1" applyBorder="1" applyAlignment="1"/>
    <xf numFmtId="49" fontId="38" fillId="4" borderId="10" xfId="0" applyNumberFormat="1" applyFont="1" applyFill="1" applyBorder="1" applyAlignment="1">
      <alignment horizontal="left"/>
    </xf>
    <xf numFmtId="49" fontId="38" fillId="4" borderId="11" xfId="0" applyNumberFormat="1" applyFont="1" applyFill="1" applyBorder="1" applyAlignment="1">
      <alignment horizontal="left"/>
    </xf>
    <xf numFmtId="49" fontId="38" fillId="4" borderId="12" xfId="0" applyNumberFormat="1" applyFont="1" applyFill="1" applyBorder="1" applyAlignment="1">
      <alignment horizontal="left"/>
    </xf>
    <xf numFmtId="0" fontId="34" fillId="4" borderId="2" xfId="0" applyFont="1" applyFill="1" applyBorder="1" applyAlignment="1">
      <alignment horizontal="center" vertical="center"/>
    </xf>
    <xf numFmtId="49" fontId="37" fillId="4" borderId="10" xfId="0" applyNumberFormat="1" applyFont="1" applyFill="1" applyBorder="1" applyAlignment="1">
      <alignment horizontal="left"/>
    </xf>
    <xf numFmtId="49" fontId="37" fillId="4" borderId="11" xfId="0" applyNumberFormat="1" applyFont="1" applyFill="1" applyBorder="1" applyAlignment="1">
      <alignment horizontal="left"/>
    </xf>
    <xf numFmtId="49" fontId="37" fillId="4" borderId="12" xfId="0" applyNumberFormat="1" applyFont="1" applyFill="1" applyBorder="1" applyAlignment="1">
      <alignment horizontal="left"/>
    </xf>
    <xf numFmtId="49" fontId="28" fillId="0" borderId="10" xfId="0" applyNumberFormat="1" applyFont="1" applyBorder="1" applyAlignment="1">
      <alignment horizontal="left" wrapText="1"/>
    </xf>
    <xf numFmtId="49" fontId="28" fillId="0" borderId="11" xfId="0" applyNumberFormat="1" applyFont="1" applyBorder="1" applyAlignment="1">
      <alignment horizontal="left" wrapText="1"/>
    </xf>
    <xf numFmtId="49" fontId="28" fillId="0" borderId="12" xfId="0" applyNumberFormat="1" applyFont="1" applyBorder="1" applyAlignment="1">
      <alignment horizontal="left" wrapText="1"/>
    </xf>
    <xf numFmtId="49" fontId="28" fillId="0" borderId="10" xfId="0" applyNumberFormat="1" applyFont="1" applyBorder="1" applyAlignment="1">
      <alignment horizontal="left" vertical="top" wrapText="1"/>
    </xf>
    <xf numFmtId="49" fontId="28" fillId="0" borderId="11" xfId="0" applyNumberFormat="1" applyFont="1" applyBorder="1" applyAlignment="1">
      <alignment horizontal="left" vertical="top" wrapText="1"/>
    </xf>
    <xf numFmtId="49" fontId="28" fillId="0" borderId="12" xfId="0" applyNumberFormat="1" applyFont="1" applyBorder="1" applyAlignment="1">
      <alignment horizontal="left" vertical="top" wrapText="1"/>
    </xf>
    <xf numFmtId="49" fontId="28" fillId="0" borderId="10" xfId="0" applyNumberFormat="1" applyFont="1" applyBorder="1" applyAlignment="1">
      <alignment wrapText="1"/>
    </xf>
    <xf numFmtId="49" fontId="28" fillId="0" borderId="11" xfId="0" applyNumberFormat="1" applyFont="1" applyBorder="1" applyAlignment="1">
      <alignment wrapText="1"/>
    </xf>
    <xf numFmtId="49" fontId="28" fillId="0" borderId="12" xfId="0" applyNumberFormat="1" applyFont="1" applyBorder="1" applyAlignment="1">
      <alignment wrapText="1"/>
    </xf>
    <xf numFmtId="49" fontId="34" fillId="0" borderId="10" xfId="0" applyNumberFormat="1" applyFont="1" applyBorder="1" applyAlignment="1"/>
    <xf numFmtId="49" fontId="34" fillId="0" borderId="11" xfId="0" applyNumberFormat="1" applyFont="1" applyBorder="1" applyAlignment="1"/>
    <xf numFmtId="49" fontId="34" fillId="0" borderId="12" xfId="0" applyNumberFormat="1" applyFont="1" applyBorder="1" applyAlignment="1"/>
    <xf numFmtId="49" fontId="0" fillId="0" borderId="13" xfId="0" applyNumberFormat="1" applyFont="1" applyBorder="1" applyAlignment="1">
      <alignment horizontal="left" wrapText="1"/>
    </xf>
    <xf numFmtId="0" fontId="0" fillId="0" borderId="1" xfId="0" applyNumberFormat="1" applyFont="1" applyAlignment="1"/>
    <xf numFmtId="183" fontId="0" fillId="0" borderId="1" xfId="0" applyNumberFormat="1" applyFont="1" applyAlignment="1"/>
    <xf numFmtId="0" fontId="27" fillId="0" borderId="1" xfId="0" applyNumberFormat="1" applyFont="1" applyAlignment="1">
      <alignment horizontal="left" vertical="center"/>
    </xf>
    <xf numFmtId="0" fontId="27" fillId="0" borderId="1" xfId="0" applyFont="1" applyAlignment="1">
      <alignment horizontal="left" vertical="center" indent="11"/>
    </xf>
    <xf numFmtId="49" fontId="27" fillId="0" borderId="1" xfId="0" applyNumberFormat="1" applyFont="1" applyAlignment="1">
      <alignment vertical="center"/>
    </xf>
    <xf numFmtId="0" fontId="0" fillId="0" borderId="1" xfId="0" applyFont="1" applyAlignment="1">
      <alignment vertical="top"/>
    </xf>
    <xf numFmtId="49" fontId="0" fillId="0" borderId="1" xfId="0" applyNumberFormat="1" applyFont="1" applyAlignment="1">
      <alignment vertical="center"/>
    </xf>
    <xf numFmtId="0" fontId="39" fillId="0" borderId="1" xfId="0" applyFont="1" applyAlignment="1">
      <alignment horizontal="left" vertical="center" indent="15"/>
    </xf>
    <xf numFmtId="49" fontId="40" fillId="0" borderId="1" xfId="0" applyNumberFormat="1" applyFont="1" applyAlignment="1"/>
    <xf numFmtId="0" fontId="41" fillId="0" borderId="1" xfId="0" applyFont="1" applyAlignment="1">
      <alignment horizontal="center"/>
    </xf>
    <xf numFmtId="49" fontId="0" fillId="0" borderId="1" xfId="0" applyNumberFormat="1" applyAlignment="1"/>
    <xf numFmtId="0" fontId="0" fillId="0" borderId="1" xfId="0" applyNumberFormat="1" applyAlignment="1"/>
    <xf numFmtId="0" fontId="0" fillId="0" borderId="1" xfId="0" applyNumberFormat="1" applyAlignment="1">
      <alignment horizontal="center"/>
    </xf>
    <xf numFmtId="58" fontId="0" fillId="0" borderId="1" xfId="0" applyNumberFormat="1" applyAlignment="1">
      <alignment horizontal="left"/>
    </xf>
    <xf numFmtId="0" fontId="41" fillId="0" borderId="17" xfId="0" applyFont="1" applyBorder="1" applyAlignment="1">
      <alignment horizontal="center"/>
    </xf>
    <xf numFmtId="0" fontId="41" fillId="0" borderId="18" xfId="0" applyFont="1" applyBorder="1" applyAlignment="1">
      <alignment horizontal="center"/>
    </xf>
    <xf numFmtId="0" fontId="41" fillId="0" borderId="19" xfId="0" applyFont="1" applyBorder="1" applyAlignment="1">
      <alignment horizontal="center"/>
    </xf>
    <xf numFmtId="0" fontId="41" fillId="0" borderId="1" xfId="0" applyFont="1" applyBorder="1" applyAlignment="1">
      <alignment horizontal="center"/>
    </xf>
    <xf numFmtId="0" fontId="42" fillId="0" borderId="19" xfId="0" applyFont="1" applyBorder="1" applyAlignment="1">
      <alignment horizontal="center"/>
    </xf>
    <xf numFmtId="0" fontId="42" fillId="0" borderId="1" xfId="0" applyFont="1" applyBorder="1" applyAlignment="1">
      <alignment horizontal="center"/>
    </xf>
    <xf numFmtId="0" fontId="0" fillId="0" borderId="19" xfId="0" applyBorder="1" applyAlignment="1"/>
    <xf numFmtId="0" fontId="0" fillId="0" borderId="1" xfId="0" applyBorder="1" applyAlignment="1">
      <alignment horizontal="left" wrapText="1"/>
    </xf>
    <xf numFmtId="0" fontId="27" fillId="0" borderId="1" xfId="0" applyNumberFormat="1" applyFont="1" applyBorder="1" applyAlignment="1"/>
    <xf numFmtId="0" fontId="0" fillId="0" borderId="1" xfId="0" applyNumberFormat="1" applyBorder="1" applyAlignment="1"/>
    <xf numFmtId="0" fontId="0" fillId="0" borderId="20" xfId="0" applyBorder="1" applyAlignment="1"/>
    <xf numFmtId="0" fontId="0" fillId="0" borderId="21" xfId="0" applyBorder="1" applyAlignment="1"/>
    <xf numFmtId="0" fontId="27" fillId="0" borderId="22" xfId="0" applyFont="1" applyBorder="1" applyAlignment="1">
      <alignment horizontal="center"/>
    </xf>
    <xf numFmtId="0" fontId="41" fillId="0" borderId="23" xfId="0" applyFont="1" applyBorder="1" applyAlignment="1">
      <alignment horizontal="center"/>
    </xf>
    <xf numFmtId="0" fontId="41" fillId="0" borderId="24" xfId="0" applyFont="1" applyBorder="1" applyAlignment="1">
      <alignment horizontal="center"/>
    </xf>
    <xf numFmtId="0" fontId="42" fillId="0" borderId="24" xfId="0" applyFont="1" applyBorder="1" applyAlignment="1">
      <alignment horizontal="center"/>
    </xf>
    <xf numFmtId="0" fontId="0" fillId="0" borderId="24" xfId="0" applyBorder="1" applyAlignment="1"/>
    <xf numFmtId="49" fontId="27" fillId="0" borderId="1" xfId="0" applyNumberFormat="1" applyFont="1" applyBorder="1" applyAlignment="1"/>
    <xf numFmtId="0" fontId="0" fillId="0" borderId="25" xfId="0" applyBorder="1" applyAlignment="1"/>
    <xf numFmtId="0" fontId="41" fillId="0" borderId="1" xfId="0" applyFont="1" applyAlignment="1"/>
    <xf numFmtId="0" fontId="43" fillId="0" borderId="1" xfId="0" applyFont="1" applyAlignment="1">
      <alignment horizontal="center"/>
    </xf>
    <xf numFmtId="49" fontId="23" fillId="0" borderId="1" xfId="0" applyNumberFormat="1" applyFont="1" applyAlignment="1"/>
    <xf numFmtId="0" fontId="23" fillId="0" borderId="1" xfId="0" applyNumberFormat="1" applyFont="1" applyAlignment="1"/>
    <xf numFmtId="0" fontId="41" fillId="0" borderId="1" xfId="0" applyFont="1" applyAlignment="1" applyProtection="1">
      <alignment horizontal="center"/>
      <protection locked="0"/>
    </xf>
    <xf numFmtId="0" fontId="44" fillId="0" borderId="1" xfId="0" applyFont="1" applyAlignment="1" applyProtection="1">
      <alignment horizontal="center"/>
      <protection locked="0"/>
    </xf>
    <xf numFmtId="0" fontId="45" fillId="0" borderId="1" xfId="0" applyFont="1" applyAlignment="1" applyProtection="1">
      <alignment horizontal="center"/>
      <protection locked="0"/>
    </xf>
    <xf numFmtId="0" fontId="0" fillId="5" borderId="1" xfId="0" applyFill="1" applyAlignment="1"/>
    <xf numFmtId="0" fontId="46" fillId="6" borderId="26" xfId="0" applyFont="1" applyFill="1" applyBorder="1" applyAlignment="1">
      <alignment horizontal="center"/>
    </xf>
    <xf numFmtId="0" fontId="46" fillId="6" borderId="27" xfId="0" applyFont="1" applyFill="1" applyBorder="1" applyAlignment="1">
      <alignment horizontal="center"/>
    </xf>
    <xf numFmtId="0" fontId="46" fillId="6" borderId="28" xfId="0" applyFont="1" applyFill="1" applyBorder="1" applyAlignment="1">
      <alignment horizontal="center"/>
    </xf>
    <xf numFmtId="0" fontId="47" fillId="6" borderId="26" xfId="0" applyFont="1" applyFill="1" applyBorder="1" applyAlignment="1">
      <alignment horizontal="center"/>
    </xf>
    <xf numFmtId="0" fontId="47" fillId="6" borderId="27" xfId="0" applyFont="1" applyFill="1" applyBorder="1" applyAlignment="1">
      <alignment horizontal="center"/>
    </xf>
    <xf numFmtId="0" fontId="0" fillId="5" borderId="1" xfId="0" applyFill="1" applyBorder="1" applyAlignment="1"/>
    <xf numFmtId="0" fontId="0" fillId="3" borderId="29" xfId="0" applyNumberFormat="1" applyFont="1" applyFill="1" applyBorder="1" applyAlignment="1">
      <alignment horizontal="center"/>
    </xf>
    <xf numFmtId="0" fontId="0" fillId="3" borderId="30" xfId="0" applyNumberFormat="1" applyFont="1" applyFill="1" applyBorder="1" applyAlignment="1"/>
    <xf numFmtId="0" fontId="0" fillId="3" borderId="31" xfId="0" applyNumberFormat="1" applyFont="1" applyFill="1" applyBorder="1" applyAlignment="1" applyProtection="1">
      <protection locked="0"/>
    </xf>
    <xf numFmtId="0" fontId="0" fillId="3" borderId="32" xfId="0" applyNumberFormat="1" applyFont="1" applyFill="1" applyBorder="1" applyAlignment="1">
      <alignment horizontal="center" vertical="center"/>
    </xf>
    <xf numFmtId="0" fontId="0" fillId="3" borderId="33" xfId="0" applyNumberFormat="1" applyFont="1" applyFill="1" applyBorder="1" applyAlignment="1"/>
    <xf numFmtId="0" fontId="0" fillId="7" borderId="34" xfId="0" applyNumberFormat="1" applyFont="1" applyFill="1" applyBorder="1" applyAlignment="1">
      <alignment horizontal="center"/>
    </xf>
    <xf numFmtId="0" fontId="0" fillId="7" borderId="35" xfId="0" applyNumberFormat="1" applyFont="1" applyFill="1" applyBorder="1" applyAlignment="1"/>
    <xf numFmtId="49" fontId="0" fillId="7" borderId="36" xfId="0" applyNumberFormat="1" applyFont="1" applyFill="1" applyBorder="1" applyAlignment="1" applyProtection="1">
      <protection locked="0"/>
    </xf>
    <xf numFmtId="0" fontId="0" fillId="7" borderId="37" xfId="0" applyNumberFormat="1" applyFont="1" applyFill="1" applyBorder="1" applyAlignment="1">
      <alignment horizontal="center" vertical="center"/>
    </xf>
    <xf numFmtId="0" fontId="0" fillId="7" borderId="1" xfId="0" applyNumberFormat="1" applyFont="1" applyFill="1" applyBorder="1" applyAlignment="1"/>
    <xf numFmtId="0" fontId="0" fillId="3" borderId="34" xfId="0" applyNumberFormat="1" applyFont="1" applyFill="1" applyBorder="1" applyAlignment="1">
      <alignment horizontal="center"/>
    </xf>
    <xf numFmtId="0" fontId="0" fillId="3" borderId="35" xfId="0" applyNumberFormat="1" applyFont="1" applyFill="1" applyBorder="1" applyAlignment="1"/>
    <xf numFmtId="0" fontId="0" fillId="3" borderId="36" xfId="0" applyNumberFormat="1" applyFont="1" applyFill="1" applyBorder="1" applyAlignment="1" applyProtection="1">
      <protection locked="0"/>
    </xf>
    <xf numFmtId="0" fontId="0" fillId="3" borderId="37" xfId="0" applyNumberFormat="1" applyFont="1" applyFill="1" applyBorder="1" applyAlignment="1">
      <alignment horizontal="center" vertical="center"/>
    </xf>
    <xf numFmtId="0" fontId="0" fillId="3" borderId="1" xfId="0" applyNumberFormat="1" applyFont="1" applyFill="1" applyBorder="1" applyAlignment="1"/>
    <xf numFmtId="0" fontId="0" fillId="7" borderId="36" xfId="0" applyNumberFormat="1" applyFont="1" applyFill="1" applyBorder="1" applyAlignment="1" applyProtection="1">
      <protection locked="0"/>
    </xf>
    <xf numFmtId="0" fontId="0" fillId="7" borderId="38" xfId="0" applyNumberFormat="1" applyFont="1" applyFill="1" applyBorder="1" applyAlignment="1">
      <alignment horizontal="center" vertical="center"/>
    </xf>
    <xf numFmtId="0" fontId="0" fillId="7" borderId="39" xfId="0" applyNumberFormat="1" applyFont="1" applyFill="1" applyBorder="1" applyAlignment="1"/>
    <xf numFmtId="181" fontId="0" fillId="7" borderId="36" xfId="0" applyNumberFormat="1" applyFont="1" applyFill="1" applyBorder="1" applyAlignment="1" applyProtection="1">
      <protection locked="0"/>
    </xf>
    <xf numFmtId="0" fontId="48" fillId="6" borderId="26" xfId="0" applyFont="1" applyFill="1" applyBorder="1" applyAlignment="1">
      <alignment horizontal="center"/>
    </xf>
    <xf numFmtId="0" fontId="48" fillId="6" borderId="27" xfId="0" applyFont="1" applyFill="1" applyBorder="1" applyAlignment="1">
      <alignment horizontal="center"/>
    </xf>
    <xf numFmtId="181" fontId="0" fillId="3" borderId="36" xfId="0" applyNumberFormat="1" applyFont="1" applyFill="1" applyBorder="1" applyAlignment="1" applyProtection="1">
      <protection locked="0"/>
    </xf>
    <xf numFmtId="0" fontId="0" fillId="5" borderId="1" xfId="0" applyNumberFormat="1" applyFont="1" applyFill="1" applyBorder="1" applyAlignment="1">
      <alignment horizontal="center" vertical="center"/>
    </xf>
    <xf numFmtId="0" fontId="0" fillId="5" borderId="1" xfId="0" applyNumberFormat="1" applyFont="1" applyFill="1" applyBorder="1" applyAlignment="1"/>
    <xf numFmtId="0" fontId="48" fillId="5" borderId="26" xfId="0" applyFont="1" applyFill="1" applyBorder="1" applyAlignment="1">
      <alignment horizontal="center" vertical="center"/>
    </xf>
    <xf numFmtId="0" fontId="48" fillId="5" borderId="27" xfId="0" applyFont="1" applyFill="1" applyBorder="1" applyAlignment="1">
      <alignment horizontal="center" vertical="center"/>
    </xf>
    <xf numFmtId="0" fontId="0" fillId="2" borderId="32" xfId="0" applyNumberFormat="1" applyFont="1" applyFill="1" applyBorder="1" applyAlignment="1">
      <alignment horizontal="center"/>
    </xf>
    <xf numFmtId="0" fontId="0" fillId="2" borderId="33" xfId="0" applyNumberFormat="1" applyFont="1" applyFill="1" applyBorder="1" applyAlignment="1"/>
    <xf numFmtId="0" fontId="0" fillId="8" borderId="37" xfId="0" applyNumberFormat="1" applyFont="1" applyFill="1" applyBorder="1" applyAlignment="1">
      <alignment horizontal="center"/>
    </xf>
    <xf numFmtId="0" fontId="0" fillId="8" borderId="1" xfId="0" applyNumberFormat="1" applyFont="1" applyFill="1" applyBorder="1" applyAlignment="1"/>
    <xf numFmtId="0" fontId="0" fillId="2" borderId="38" xfId="0" applyNumberFormat="1" applyFont="1" applyFill="1" applyBorder="1" applyAlignment="1">
      <alignment horizontal="center"/>
    </xf>
    <xf numFmtId="0" fontId="0" fillId="2" borderId="39" xfId="0" applyNumberFormat="1" applyFont="1" applyFill="1" applyBorder="1" applyAlignment="1"/>
    <xf numFmtId="49" fontId="0" fillId="3" borderId="36" xfId="0" applyNumberFormat="1" applyFont="1" applyFill="1" applyBorder="1" applyAlignment="1" applyProtection="1">
      <protection locked="0"/>
    </xf>
    <xf numFmtId="0" fontId="0" fillId="5" borderId="1" xfId="0" applyFill="1" applyAlignment="1">
      <alignment horizontal="center"/>
    </xf>
    <xf numFmtId="0" fontId="0" fillId="3" borderId="32" xfId="0" applyNumberFormat="1" applyFont="1" applyFill="1" applyBorder="1" applyAlignment="1">
      <alignment horizontal="center"/>
    </xf>
    <xf numFmtId="0" fontId="0" fillId="7" borderId="37" xfId="0" applyNumberFormat="1" applyFont="1" applyFill="1" applyBorder="1" applyAlignment="1">
      <alignment horizontal="center"/>
    </xf>
    <xf numFmtId="0" fontId="0" fillId="3" borderId="38" xfId="0" applyNumberFormat="1" applyFont="1" applyFill="1" applyBorder="1" applyAlignment="1">
      <alignment horizontal="center"/>
    </xf>
    <xf numFmtId="0" fontId="0" fillId="3" borderId="39" xfId="0" applyNumberFormat="1" applyFont="1" applyFill="1" applyBorder="1" applyAlignment="1"/>
    <xf numFmtId="0" fontId="49" fillId="5" borderId="33" xfId="0" applyFont="1" applyFill="1" applyBorder="1" applyAlignment="1">
      <alignment horizontal="center"/>
    </xf>
    <xf numFmtId="0" fontId="0" fillId="3" borderId="40" xfId="0" applyNumberFormat="1" applyFont="1" applyFill="1" applyBorder="1" applyAlignment="1">
      <alignment horizontal="center"/>
    </xf>
    <xf numFmtId="0" fontId="0" fillId="3" borderId="41" xfId="0" applyNumberFormat="1" applyFont="1" applyFill="1" applyBorder="1" applyAlignment="1"/>
    <xf numFmtId="49" fontId="0" fillId="3" borderId="42" xfId="0" applyNumberFormat="1" applyFont="1" applyFill="1" applyBorder="1" applyAlignment="1" applyProtection="1">
      <protection locked="0"/>
    </xf>
    <xf numFmtId="0" fontId="49" fillId="5" borderId="1" xfId="0" applyFont="1" applyFill="1" applyAlignment="1">
      <alignment horizontal="center"/>
    </xf>
    <xf numFmtId="0" fontId="0" fillId="5" borderId="1" xfId="0" applyNumberFormat="1" applyFont="1" applyFill="1" applyAlignment="1"/>
    <xf numFmtId="0" fontId="47" fillId="6" borderId="28" xfId="0" applyFont="1" applyFill="1" applyBorder="1" applyAlignment="1">
      <alignment horizontal="center"/>
    </xf>
    <xf numFmtId="49" fontId="0" fillId="3" borderId="43" xfId="0" applyNumberFormat="1" applyFont="1" applyFill="1" applyBorder="1" applyAlignment="1" applyProtection="1">
      <protection locked="0"/>
    </xf>
    <xf numFmtId="49" fontId="0" fillId="7" borderId="44" xfId="0" applyNumberFormat="1" applyFont="1" applyFill="1" applyBorder="1" applyAlignment="1" applyProtection="1">
      <protection locked="0"/>
    </xf>
    <xf numFmtId="49" fontId="0" fillId="3" borderId="44" xfId="0" applyNumberFormat="1" applyFont="1" applyFill="1" applyBorder="1" applyAlignment="1" applyProtection="1">
      <protection locked="0"/>
    </xf>
    <xf numFmtId="49" fontId="0" fillId="7" borderId="45" xfId="0" applyNumberFormat="1" applyFont="1" applyFill="1" applyBorder="1" applyAlignment="1" applyProtection="1">
      <protection locked="0"/>
    </xf>
    <xf numFmtId="0" fontId="48" fillId="6" borderId="28" xfId="0" applyFont="1" applyFill="1" applyBorder="1" applyAlignment="1">
      <alignment horizontal="center"/>
    </xf>
    <xf numFmtId="0" fontId="0" fillId="2" borderId="46" xfId="0" applyFill="1" applyBorder="1" applyAlignment="1">
      <alignment horizontal="center" vertical="center"/>
    </xf>
    <xf numFmtId="0" fontId="28" fillId="9" borderId="46" xfId="0" applyFont="1" applyFill="1" applyBorder="1" applyAlignment="1">
      <alignment horizontal="center"/>
    </xf>
    <xf numFmtId="0" fontId="28" fillId="9" borderId="46" xfId="0" applyFont="1" applyFill="1" applyBorder="1" applyAlignment="1"/>
    <xf numFmtId="0" fontId="0" fillId="9" borderId="46" xfId="0" applyFill="1" applyBorder="1" applyAlignment="1"/>
    <xf numFmtId="0" fontId="48" fillId="6" borderId="47" xfId="0" applyFont="1" applyFill="1" applyBorder="1" applyAlignment="1">
      <alignment horizontal="center"/>
    </xf>
    <xf numFmtId="0" fontId="48" fillId="6" borderId="27" xfId="0" applyFont="1" applyFill="1" applyBorder="1" applyAlignment="1"/>
    <xf numFmtId="0" fontId="41" fillId="10" borderId="48" xfId="0" applyFont="1" applyFill="1" applyBorder="1" applyAlignment="1" applyProtection="1">
      <alignment horizontal="center" vertical="center"/>
      <protection locked="0"/>
    </xf>
    <xf numFmtId="0" fontId="0" fillId="2" borderId="49" xfId="0" applyNumberFormat="1" applyFont="1" applyFill="1" applyBorder="1" applyAlignment="1">
      <alignment horizontal="center" vertical="center"/>
    </xf>
    <xf numFmtId="0" fontId="0" fillId="8" borderId="44" xfId="0" applyNumberFormat="1" applyFont="1" applyFill="1" applyBorder="1" applyAlignment="1">
      <alignment horizontal="center" vertical="center"/>
    </xf>
    <xf numFmtId="0" fontId="0" fillId="2" borderId="45" xfId="0" applyNumberFormat="1" applyFont="1" applyFill="1" applyBorder="1" applyAlignment="1">
      <alignment horizontal="center" vertical="center"/>
    </xf>
    <xf numFmtId="49" fontId="0" fillId="7" borderId="50" xfId="0" applyNumberFormat="1" applyFont="1" applyFill="1" applyBorder="1" applyAlignment="1" applyProtection="1">
      <protection locked="0"/>
    </xf>
    <xf numFmtId="49" fontId="27" fillId="8" borderId="48" xfId="0" applyNumberFormat="1" applyFont="1" applyFill="1" applyBorder="1" applyAlignment="1" applyProtection="1">
      <alignment horizontal="center" vertical="center"/>
      <protection locked="0"/>
    </xf>
    <xf numFmtId="0" fontId="49" fillId="5" borderId="1" xfId="0" applyFont="1" applyFill="1" applyBorder="1" applyAlignment="1">
      <alignment horizontal="center"/>
    </xf>
    <xf numFmtId="0" fontId="0" fillId="11" borderId="1" xfId="0" applyFill="1" applyAlignment="1"/>
    <xf numFmtId="181" fontId="0" fillId="7" borderId="36" xfId="0" applyNumberFormat="1" applyFont="1" applyFill="1" applyBorder="1" applyAlignment="1" applyProtection="1" quotePrefix="1">
      <protection locked="0"/>
    </xf>
    <xf numFmtId="181" fontId="0" fillId="3" borderId="36" xfId="0" applyNumberFormat="1" applyFont="1" applyFill="1" applyBorder="1" applyAlignment="1" applyProtection="1" quotePrefix="1">
      <protection locked="0"/>
    </xf>
    <xf numFmtId="0" fontId="0" fillId="3" borderId="36" xfId="0" applyNumberFormat="1" applyFont="1" applyFill="1" applyBorder="1" applyAlignment="1" applyProtection="1" quotePrefix="1">
      <protection locked="0"/>
    </xf>
    <xf numFmtId="0" fontId="0" fillId="0" borderId="1" xfId="0" applyAlignment="1" quotePrefix="1"/>
    <xf numFmtId="0" fontId="0" fillId="0" borderId="1" xfId="0" applyNumberFormat="1" applyAlignment="1" quotePrefix="1"/>
    <xf numFmtId="58" fontId="0" fillId="0" borderId="1" xfId="0" applyNumberFormat="1" applyAlignment="1" quotePrefix="1">
      <alignment horizontal="left"/>
    </xf>
    <xf numFmtId="49" fontId="28" fillId="0" borderId="1" xfId="0" applyNumberFormat="1" applyFont="1" applyAlignment="1" quotePrefix="1"/>
    <xf numFmtId="0" fontId="28" fillId="0" borderId="1" xfId="0" applyNumberFormat="1" applyFont="1" applyAlignment="1" quotePrefix="1"/>
    <xf numFmtId="2" fontId="28" fillId="0" borderId="1" xfId="0" applyNumberFormat="1" applyFont="1" applyAlignment="1" quotePrefix="1"/>
    <xf numFmtId="0" fontId="0" fillId="0" borderId="1" xfId="0" applyBorder="1" applyAlignment="1" quotePrefix="1"/>
  </cellXfs>
  <cellStyles count="51">
    <cellStyle name="Normal" xfId="0" builtinId="0"/>
    <cellStyle name="Comma" xfId="1" builtinId="3"/>
    <cellStyle name="40% - Accent1" xfId="2"/>
    <cellStyle name="Comma [0]" xfId="3"/>
    <cellStyle name="Currency [0]" xfId="4"/>
    <cellStyle name="Currency" xfId="5" builtinId="4"/>
    <cellStyle name="Comma[0]" xfId="6" builtinId="6"/>
    <cellStyle name="Percent" xfId="7" builtinId="5"/>
    <cellStyle name="Currency[0]" xfId="8" builtinId="7"/>
    <cellStyle name="Note" xfId="9"/>
    <cellStyle name="Heading 2" xfId="10"/>
    <cellStyle name="Check Cell" xfId="11"/>
    <cellStyle name="Hyperlink" xfId="12" builtinId="8"/>
    <cellStyle name="Followed Hyperlink" xfId="13" builtinId="9"/>
    <cellStyle name="60% - Accent4" xfId="14"/>
    <cellStyle name="Warning Text" xfId="15"/>
    <cellStyle name="40% - Accent3" xfId="16"/>
    <cellStyle name="Title" xfId="17"/>
    <cellStyle name="40% - Accent2" xfId="18"/>
    <cellStyle name="CExplanatory Text" xfId="19"/>
    <cellStyle name="Heading 1" xfId="20"/>
    <cellStyle name="Heading 3" xfId="21"/>
    <cellStyle name="Heading 4" xfId="22"/>
    <cellStyle name="Input" xfId="23"/>
    <cellStyle name="Output" xfId="24"/>
    <cellStyle name="Good" xfId="25"/>
    <cellStyle name="60% - Accent3" xfId="26"/>
    <cellStyle name="Calculation" xfId="27"/>
    <cellStyle name="20% - Accent1" xfId="28"/>
    <cellStyle name="Linked Cell" xfId="29"/>
    <cellStyle name="Total" xfId="30"/>
    <cellStyle name="Bad" xfId="31"/>
    <cellStyle name="Neutral" xfId="32"/>
    <cellStyle name="Accent1" xfId="33"/>
    <cellStyle name="60% - Accent1" xfId="34"/>
    <cellStyle name="20% - Accent5" xfId="35"/>
    <cellStyle name="Accent2" xfId="36"/>
    <cellStyle name="20% - Accent2" xfId="37"/>
    <cellStyle name="60% - Accent2" xfId="38"/>
    <cellStyle name="20% - Accent6" xfId="39"/>
    <cellStyle name="Accent3" xfId="40"/>
    <cellStyle name="20% - Accent3" xfId="41"/>
    <cellStyle name="Accent4" xfId="42"/>
    <cellStyle name="20% - Accent4" xfId="43"/>
    <cellStyle name="40% - Accent4" xfId="44"/>
    <cellStyle name="Accent5" xfId="45"/>
    <cellStyle name="40% - Accent5" xfId="46"/>
    <cellStyle name="60% - Accent5" xfId="47"/>
    <cellStyle name="Accent6" xfId="48"/>
    <cellStyle name="40% - Accent6" xfId="49"/>
    <cellStyle name="60% - Accent6"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theme" Target="theme/theme1.xml"/><Relationship Id="rId23" Type="http://schemas.openxmlformats.org/officeDocument/2006/relationships/styles" Target="styles.xml"/><Relationship Id="rId24" Type="http://schemas.openxmlformats.org/officeDocument/2006/relationships/sharedStrings" Target="sharedStrings.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a="http://schemas.openxmlformats.org/drawingml/2006/main" xmlns:xdr="http://schemas.openxmlformats.org/drawingml/2006/spreadsheetDrawing"/>
</file>

<file path=xl/drawings/drawing10.xml><?xml version="1.0" encoding="utf-8"?>
<xdr:wsDr xmlns:a="http://schemas.openxmlformats.org/drawingml/2006/main" xmlns:xdr="http://schemas.openxmlformats.org/drawingml/2006/spreadsheetDrawing"/>
</file>

<file path=xl/drawings/drawing11.xml><?xml version="1.0" encoding="utf-8"?>
<xdr:wsDr xmlns:a="http://schemas.openxmlformats.org/drawingml/2006/main" xmlns:xdr="http://schemas.openxmlformats.org/drawingml/2006/spreadsheetDrawing"/>
</file>

<file path=xl/drawings/drawing12.xml><?xml version="1.0" encoding="utf-8"?>
<xdr:wsDr xmlns:a="http://schemas.openxmlformats.org/drawingml/2006/main" xmlns:xdr="http://schemas.openxmlformats.org/drawingml/2006/spreadsheetDrawing"/>
</file>

<file path=xl/drawings/drawing13.xml><?xml version="1.0" encoding="utf-8"?>
<xdr:wsDr xmlns:a="http://schemas.openxmlformats.org/drawingml/2006/main" xmlns:xdr="http://schemas.openxmlformats.org/drawingml/2006/spreadsheetDrawing"/>
</file>

<file path=xl/drawings/drawing14.xml><?xml version="1.0" encoding="utf-8"?>
<xdr:wsDr xmlns:a="http://schemas.openxmlformats.org/drawingml/2006/main" xmlns:xdr="http://schemas.openxmlformats.org/drawingml/2006/spreadsheetDrawing"/>
</file>

<file path=xl/drawings/drawing15.xml><?xml version="1.0" encoding="utf-8"?>
<xdr:wsDr xmlns:a="http://schemas.openxmlformats.org/drawingml/2006/main" xmlns:xdr="http://schemas.openxmlformats.org/drawingml/2006/spreadsheetDrawing"/>
</file>

<file path=xl/drawings/drawing16.xml><?xml version="1.0" encoding="utf-8"?>
<xdr:wsDr xmlns:a="http://schemas.openxmlformats.org/drawingml/2006/main" xmlns:xdr="http://schemas.openxmlformats.org/drawingml/2006/spreadsheetDrawing"/>
</file>

<file path=xl/drawings/drawing17.xml><?xml version="1.0" encoding="utf-8"?>
<xdr:wsDr xmlns:a="http://schemas.openxmlformats.org/drawingml/2006/main" xmlns:xdr="http://schemas.openxmlformats.org/drawingml/2006/spreadsheetDrawing"/>
</file>

<file path=xl/drawings/drawing18.xml><?xml version="1.0" encoding="utf-8"?>
<xdr:wsDr xmlns:a="http://schemas.openxmlformats.org/drawingml/2006/main" xmlns:xdr="http://schemas.openxmlformats.org/drawingml/2006/spreadsheetDrawing"/>
</file>

<file path=xl/drawings/drawing19.xml><?xml version="1.0" encoding="utf-8"?>
<xdr:wsDr xmlns:a="http://schemas.openxmlformats.org/drawingml/2006/main" xmlns:xdr="http://schemas.openxmlformats.org/drawingml/2006/spreadsheetDrawing"/>
</file>

<file path=xl/drawings/drawing2.xml><?xml version="1.0" encoding="utf-8"?>
<xdr:wsDr xmlns:a="http://schemas.openxmlformats.org/drawingml/2006/main" xmlns:xdr="http://schemas.openxmlformats.org/drawingml/2006/spreadsheetDrawing"/>
</file>

<file path=xl/drawings/drawing20.xml><?xml version="1.0" encoding="utf-8"?>
<xdr:wsDr xmlns:a="http://schemas.openxmlformats.org/drawingml/2006/main" xmlns:xdr="http://schemas.openxmlformats.org/drawingml/2006/spreadsheetDrawing"/>
</file>

<file path=xl/drawings/drawing21.xml><?xml version="1.0" encoding="utf-8"?>
<xdr:wsDr xmlns:a="http://schemas.openxmlformats.org/drawingml/2006/main" xmlns:xdr="http://schemas.openxmlformats.org/drawingml/2006/spreadsheetDrawing"/>
</file>

<file path=xl/drawings/drawing3.xml><?xml version="1.0" encoding="utf-8"?>
<xdr:wsDr xmlns:a="http://schemas.openxmlformats.org/drawingml/2006/main" xmlns:xdr="http://schemas.openxmlformats.org/drawingml/2006/spreadsheetDrawing"/>
</file>

<file path=xl/drawings/drawing4.xml><?xml version="1.0" encoding="utf-8"?>
<xdr:wsDr xmlns:a="http://schemas.openxmlformats.org/drawingml/2006/main" xmlns:xdr="http://schemas.openxmlformats.org/drawingml/2006/spreadsheetDrawing"/>
</file>

<file path=xl/drawings/drawing5.xml><?xml version="1.0" encoding="utf-8"?>
<xdr:wsDr xmlns:a="http://schemas.openxmlformats.org/drawingml/2006/main" xmlns:xdr="http://schemas.openxmlformats.org/drawingml/2006/spreadsheetDrawing"/>
</file>

<file path=xl/drawings/drawing6.xml><?xml version="1.0" encoding="utf-8"?>
<xdr:wsDr xmlns:a="http://schemas.openxmlformats.org/drawingml/2006/main" xmlns:xdr="http://schemas.openxmlformats.org/drawingml/2006/spreadsheetDrawing"/>
</file>

<file path=xl/drawings/drawing7.xml><?xml version="1.0" encoding="utf-8"?>
<xdr:wsDr xmlns:a="http://schemas.openxmlformats.org/drawingml/2006/main" xmlns:xdr="http://schemas.openxmlformats.org/drawingml/2006/spreadsheetDrawing"/>
</file>

<file path=xl/drawings/drawing8.xml><?xml version="1.0" encoding="utf-8"?>
<xdr:wsDr xmlns:a="http://schemas.openxmlformats.org/drawingml/2006/main" xmlns:xdr="http://schemas.openxmlformats.org/drawingml/2006/spreadsheetDrawing"/>
</file>

<file path=xl/drawings/drawing9.xml><?xml version="1.0" encoding="utf-8"?>
<xdr:wsDr xmlns:a="http://schemas.openxmlformats.org/drawingml/2006/main" xmlns:xdr="http://schemas.openxmlformats.org/drawingml/2006/spreadsheetDrawing"/>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typeface="Times New Roman" script="Arab"/>
        <a:font typeface="Vrinda" script="Beng"/>
        <a:font typeface="Euphemia" script="Cans"/>
        <a:font typeface="Plantagenet Cherokee" script="Cher"/>
        <a:font typeface="Mangal" script="Deva"/>
        <a:font typeface="Nyala" script="Ethi"/>
        <a:font typeface="Sylfaen" script="Geor"/>
        <a:font typeface="Shruti" script="Gujr"/>
        <a:font typeface="Raavi" script="Guru"/>
        <a:font typeface="맑은 고딕" script="Hang"/>
        <a:font typeface="宋体" script="Hans"/>
        <a:font typeface="新細明體" script="Hant"/>
        <a:font typeface="Times New Roman" script="Hebr"/>
        <a:font typeface="ＭＳ Ｐゴシック" script="Jpan"/>
        <a:font typeface="MoolBoran" script="Khmr"/>
        <a:font typeface="Tunga" script="Knda"/>
        <a:font typeface="DokChampa" script="Laoo"/>
        <a:font typeface="Kartika" script="Mlym"/>
        <a:font typeface="Mongolian Baiti" script="Mong"/>
        <a:font typeface="Kalinga" script="Orya"/>
        <a:font typeface="Iskoola Pota" script="Sinh"/>
        <a:font typeface="Estrangelo Edessa" script="Syrc"/>
        <a:font typeface="Latha" script="Taml"/>
        <a:font typeface="Gautami" script="Telu"/>
        <a:font typeface="MV Boli" script="Thaa"/>
        <a:font typeface="Tahoma" script="Thai"/>
        <a:font typeface="Microsoft Himalaya" script="Tibt"/>
        <a:font typeface="Microsoft Uighur" script="Uigh"/>
        <a:font typeface="Times New Roman" script="Viet"/>
        <a:font typeface="Microsoft Yi Baiti" script="Yiii"/>
      </a:majorFont>
      <a:minorFont>
        <a:latin typeface="Calibri"/>
        <a:ea typeface=""/>
        <a:cs typeface=""/>
        <a:font typeface="Arial" script="Arab"/>
        <a:font typeface="Vrinda" script="Beng"/>
        <a:font typeface="Euphemia" script="Cans"/>
        <a:font typeface="Plantagenet Cherokee" script="Cher"/>
        <a:font typeface="Mangal" script="Deva"/>
        <a:font typeface="Nyala" script="Ethi"/>
        <a:font typeface="Sylfaen" script="Geor"/>
        <a:font typeface="Shruti" script="Gujr"/>
        <a:font typeface="Raavi" script="Guru"/>
        <a:font typeface="맑은 고딕" script="Hang"/>
        <a:font typeface="宋体" script="Hans"/>
        <a:font typeface="新細明體" script="Hant"/>
        <a:font typeface="Arial" script="Hebr"/>
        <a:font typeface="ＭＳ Ｐゴシック" script="Jpan"/>
        <a:font typeface="DaunPenh" script="Khmr"/>
        <a:font typeface="Tunga" script="Knda"/>
        <a:font typeface="DokChampa" script="Laoo"/>
        <a:font typeface="Kartika" script="Mlym"/>
        <a:font typeface="Mongolian Baiti" script="Mong"/>
        <a:font typeface="Kalinga" script="Orya"/>
        <a:font typeface="Iskoola Pota" script="Sinh"/>
        <a:font typeface="Estrangelo Edessa" script="Syrc"/>
        <a:font typeface="Latha" script="Taml"/>
        <a:font typeface="Gautami" script="Telu"/>
        <a:font typeface="MV Boli" script="Thaa"/>
        <a:font typeface="Tahoma" script="Thai"/>
        <a:font typeface="Microsoft Himalaya" script="Tibt"/>
        <a:font typeface="Microsoft Uighur" script="Uigh"/>
        <a:font typeface="Arial" script="Viet"/>
        <a:font typeface="Microsoft Yi Baiti" script="Yii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 Id="rId2"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 Id="rId2"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 Id="rId2"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 Id="rId2"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 Id="rId2"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 Id="rId2"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P22"/>
  <sheetViews>
    <sheetView showGridLines="0" showRowColHeaders="0" workbookViewId="0">
      <selection activeCell="A1" sqref="A1"/>
    </sheetView>
  </sheetViews>
  <sheetFormatPr defaultColWidth="9" defaultRowHeight="15"/>
  <sheetData>
    <row r="1" spans="1:16">
      <c r="A1" s="253"/>
      <c r="B1" s="253"/>
      <c r="C1" s="253"/>
      <c r="D1" s="253"/>
      <c r="E1" s="253"/>
      <c r="F1" s="253"/>
      <c r="G1" s="253"/>
      <c r="H1" s="253"/>
      <c r="I1" s="253"/>
      <c r="J1" s="253"/>
      <c r="K1" s="253"/>
      <c r="L1" s="253"/>
      <c r="M1" s="253"/>
      <c r="N1" s="253"/>
      <c r="O1" s="253"/>
      <c r="P1" s="253"/>
    </row>
    <row r="2" spans="1:16">
      <c r="A2" s="253"/>
      <c r="B2" s="253"/>
      <c r="C2" s="253"/>
      <c r="D2" s="253"/>
      <c r="E2" s="253"/>
      <c r="F2" s="253"/>
      <c r="G2" s="253"/>
      <c r="H2" s="253"/>
      <c r="I2" s="253"/>
      <c r="J2" s="253"/>
      <c r="K2" s="253"/>
      <c r="L2" s="253"/>
      <c r="M2" s="253"/>
      <c r="N2" s="253"/>
      <c r="O2" s="253"/>
      <c r="P2" s="253"/>
    </row>
    <row r="3" spans="1:16">
      <c r="A3" s="253"/>
      <c r="B3" s="253"/>
      <c r="C3" s="253"/>
      <c r="D3" s="253"/>
      <c r="E3" s="253"/>
      <c r="F3" s="253"/>
      <c r="G3" s="253"/>
      <c r="H3" s="253"/>
      <c r="I3" s="253"/>
      <c r="J3" s="253"/>
      <c r="K3" s="253"/>
      <c r="L3" s="253"/>
      <c r="M3" s="253"/>
      <c r="N3" s="253"/>
      <c r="O3" s="253"/>
      <c r="P3" s="253"/>
    </row>
    <row r="4" spans="1:16">
      <c r="A4" s="253"/>
      <c r="B4" s="253"/>
      <c r="C4" s="253"/>
      <c r="D4" s="253"/>
      <c r="E4" s="253"/>
      <c r="F4" s="253"/>
      <c r="G4" s="253"/>
      <c r="H4" s="253"/>
      <c r="I4" s="253"/>
      <c r="J4" s="253"/>
      <c r="K4" s="253"/>
      <c r="L4" s="253"/>
      <c r="M4" s="253"/>
      <c r="N4" s="253"/>
      <c r="O4" s="253"/>
      <c r="P4" s="253"/>
    </row>
    <row r="5" spans="1:16">
      <c r="A5" s="253"/>
      <c r="B5" s="253"/>
      <c r="C5" s="253"/>
      <c r="D5" s="253"/>
      <c r="E5" s="253"/>
      <c r="F5" s="253"/>
      <c r="G5" s="253"/>
      <c r="H5" s="253"/>
      <c r="I5" s="253"/>
      <c r="J5" s="253"/>
      <c r="K5" s="253"/>
      <c r="L5" s="253"/>
      <c r="M5" s="253"/>
      <c r="N5" s="253"/>
      <c r="O5" s="253"/>
      <c r="P5" s="253"/>
    </row>
    <row r="6" spans="1:16">
      <c r="A6" s="253"/>
      <c r="B6" s="253"/>
      <c r="C6" s="253"/>
      <c r="D6" s="253"/>
      <c r="E6" s="253"/>
      <c r="F6" s="253"/>
      <c r="G6" s="253"/>
      <c r="H6" s="253"/>
      <c r="I6" s="253"/>
      <c r="J6" s="253"/>
      <c r="K6" s="253"/>
      <c r="L6" s="253"/>
      <c r="M6" s="253"/>
      <c r="N6" s="253"/>
      <c r="O6" s="253"/>
      <c r="P6" s="253"/>
    </row>
    <row r="7" spans="1:16">
      <c r="A7" s="253"/>
      <c r="B7" s="253"/>
      <c r="C7" s="253"/>
      <c r="D7" s="253"/>
      <c r="E7" s="253"/>
      <c r="F7" s="253"/>
      <c r="G7" s="253"/>
      <c r="H7" s="253"/>
      <c r="I7" s="253"/>
      <c r="J7" s="253"/>
      <c r="K7" s="253"/>
      <c r="L7" s="253"/>
      <c r="M7" s="253"/>
      <c r="N7" s="253"/>
      <c r="O7" s="253"/>
      <c r="P7" s="253"/>
    </row>
    <row r="8" spans="1:16">
      <c r="A8" s="253"/>
      <c r="B8" s="253"/>
      <c r="C8" s="253"/>
      <c r="D8" s="253"/>
      <c r="E8" s="253"/>
      <c r="F8" s="253"/>
      <c r="G8" s="253"/>
      <c r="H8" s="253"/>
      <c r="I8" s="253"/>
      <c r="J8" s="253"/>
      <c r="K8" s="253"/>
      <c r="L8" s="253"/>
      <c r="M8" s="253"/>
      <c r="N8" s="253"/>
      <c r="O8" s="253"/>
      <c r="P8" s="253"/>
    </row>
    <row r="9" spans="1:16">
      <c r="A9" s="253"/>
      <c r="B9" s="253"/>
      <c r="C9" s="253"/>
      <c r="D9" s="253"/>
      <c r="E9" s="253"/>
      <c r="F9" s="253"/>
      <c r="G9" s="253"/>
      <c r="H9" s="253"/>
      <c r="I9" s="253"/>
      <c r="J9" s="253"/>
      <c r="K9" s="253"/>
      <c r="L9" s="253"/>
      <c r="M9" s="253"/>
      <c r="N9" s="253"/>
      <c r="O9" s="253"/>
      <c r="P9" s="253"/>
    </row>
    <row r="10" spans="1:16">
      <c r="A10" s="253"/>
      <c r="B10" s="253"/>
      <c r="C10" s="253"/>
      <c r="D10" s="253"/>
      <c r="E10" s="253"/>
      <c r="F10" s="253"/>
      <c r="G10" s="253"/>
      <c r="H10" s="253"/>
      <c r="I10" s="253"/>
      <c r="J10" s="253"/>
      <c r="K10" s="253"/>
      <c r="L10" s="253"/>
      <c r="M10" s="253"/>
      <c r="N10" s="253"/>
      <c r="O10" s="253"/>
      <c r="P10" s="253"/>
    </row>
    <row r="11" spans="1:16">
      <c r="A11" s="253"/>
      <c r="B11" s="253"/>
      <c r="C11" s="253"/>
      <c r="D11" s="253"/>
      <c r="E11" s="253"/>
      <c r="F11" s="253"/>
      <c r="G11" s="253"/>
      <c r="H11" s="253"/>
      <c r="I11" s="253"/>
      <c r="J11" s="253"/>
      <c r="K11" s="253"/>
      <c r="L11" s="253"/>
      <c r="M11" s="253"/>
      <c r="N11" s="253"/>
      <c r="O11" s="253"/>
      <c r="P11" s="253"/>
    </row>
    <row r="12" spans="1:16">
      <c r="A12" s="253"/>
      <c r="B12" s="253"/>
      <c r="C12" s="253"/>
      <c r="D12" s="253"/>
      <c r="E12" s="253"/>
      <c r="F12" s="253"/>
      <c r="G12" s="253"/>
      <c r="H12" s="253"/>
      <c r="I12" s="253"/>
      <c r="J12" s="253"/>
      <c r="K12" s="253"/>
      <c r="L12" s="253"/>
      <c r="M12" s="253"/>
      <c r="N12" s="253"/>
      <c r="O12" s="253"/>
      <c r="P12" s="253"/>
    </row>
    <row r="13" spans="1:16">
      <c r="A13" s="253"/>
      <c r="B13" s="253"/>
      <c r="C13" s="253"/>
      <c r="D13" s="253"/>
      <c r="E13" s="253"/>
      <c r="F13" s="253"/>
      <c r="G13" s="253"/>
      <c r="H13" s="253"/>
      <c r="I13" s="253"/>
      <c r="J13" s="253"/>
      <c r="K13" s="253"/>
      <c r="L13" s="253"/>
      <c r="M13" s="253"/>
      <c r="N13" s="253"/>
      <c r="O13" s="253"/>
      <c r="P13" s="253"/>
    </row>
    <row r="14" spans="1:16">
      <c r="A14" s="253"/>
      <c r="B14" s="253"/>
      <c r="C14" s="253"/>
      <c r="D14" s="253"/>
      <c r="E14" s="253"/>
      <c r="F14" s="253"/>
      <c r="G14" s="253"/>
      <c r="H14" s="253"/>
      <c r="I14" s="253"/>
      <c r="J14" s="253"/>
      <c r="K14" s="253"/>
      <c r="L14" s="253"/>
      <c r="M14" s="253"/>
      <c r="N14" s="253"/>
      <c r="O14" s="253"/>
      <c r="P14" s="253"/>
    </row>
    <row r="15" spans="1:16">
      <c r="A15" s="253"/>
      <c r="B15" s="253"/>
      <c r="C15" s="253"/>
      <c r="D15" s="253"/>
      <c r="E15" s="253"/>
      <c r="F15" s="253"/>
      <c r="G15" s="253"/>
      <c r="H15" s="253"/>
      <c r="I15" s="253"/>
      <c r="J15" s="253"/>
      <c r="K15" s="253"/>
      <c r="L15" s="253"/>
      <c r="M15" s="253"/>
      <c r="N15" s="253"/>
      <c r="O15" s="253"/>
      <c r="P15" s="253"/>
    </row>
    <row r="16" spans="1:16">
      <c r="A16" s="253"/>
      <c r="B16" s="253"/>
      <c r="C16" s="253"/>
      <c r="D16" s="253"/>
      <c r="E16" s="253"/>
      <c r="F16" s="253"/>
      <c r="G16" s="253"/>
      <c r="H16" s="253"/>
      <c r="I16" s="253"/>
      <c r="J16" s="253"/>
      <c r="K16" s="253"/>
      <c r="L16" s="253"/>
      <c r="M16" s="253"/>
      <c r="N16" s="253"/>
      <c r="O16" s="253"/>
      <c r="P16" s="253"/>
    </row>
    <row r="17" spans="1:16">
      <c r="A17" s="253"/>
      <c r="B17" s="253"/>
      <c r="C17" s="253"/>
      <c r="D17" s="253"/>
      <c r="E17" s="253"/>
      <c r="F17" s="253"/>
      <c r="G17" s="253"/>
      <c r="H17" s="253"/>
      <c r="I17" s="253"/>
      <c r="J17" s="253"/>
      <c r="K17" s="253"/>
      <c r="L17" s="253"/>
      <c r="M17" s="253"/>
      <c r="N17" s="253"/>
      <c r="O17" s="253"/>
      <c r="P17" s="253"/>
    </row>
    <row r="18" spans="1:16">
      <c r="A18" s="253"/>
      <c r="B18" s="253"/>
      <c r="C18" s="253"/>
      <c r="D18" s="253"/>
      <c r="E18" s="253"/>
      <c r="F18" s="253"/>
      <c r="G18" s="253"/>
      <c r="H18" s="253"/>
      <c r="I18" s="253"/>
      <c r="J18" s="253"/>
      <c r="K18" s="253"/>
      <c r="L18" s="253"/>
      <c r="M18" s="253"/>
      <c r="N18" s="253"/>
      <c r="O18" s="253"/>
      <c r="P18" s="253"/>
    </row>
    <row r="19" spans="1:16">
      <c r="A19" s="253"/>
      <c r="B19" s="253"/>
      <c r="C19" s="253"/>
      <c r="D19" s="253"/>
      <c r="E19" s="253"/>
      <c r="F19" s="253"/>
      <c r="G19" s="253"/>
      <c r="H19" s="253"/>
      <c r="I19" s="253"/>
      <c r="J19" s="253"/>
      <c r="K19" s="253"/>
      <c r="L19" s="253"/>
      <c r="M19" s="253"/>
      <c r="N19" s="253"/>
      <c r="O19" s="253"/>
      <c r="P19" s="253"/>
    </row>
    <row r="20" spans="1:16">
      <c r="A20" s="253"/>
      <c r="B20" s="253"/>
      <c r="C20" s="253"/>
      <c r="D20" s="253"/>
      <c r="E20" s="253"/>
      <c r="F20" s="253"/>
      <c r="G20" s="253"/>
      <c r="H20" s="253"/>
      <c r="I20" s="253"/>
      <c r="J20" s="253"/>
      <c r="K20" s="253"/>
      <c r="L20" s="253"/>
      <c r="M20" s="253"/>
      <c r="N20" s="253"/>
      <c r="O20" s="253"/>
      <c r="P20" s="253"/>
    </row>
    <row r="21" spans="1:16">
      <c r="A21" s="253"/>
      <c r="B21" s="253"/>
      <c r="C21" s="253"/>
      <c r="D21" s="253"/>
      <c r="E21" s="253"/>
      <c r="F21" s="253"/>
      <c r="G21" s="253"/>
      <c r="H21" s="253"/>
      <c r="I21" s="253"/>
      <c r="J21" s="253"/>
      <c r="K21" s="253"/>
      <c r="L21" s="253"/>
      <c r="M21" s="253"/>
      <c r="N21" s="253"/>
      <c r="O21" s="253"/>
      <c r="P21" s="253"/>
    </row>
    <row r="22" spans="1:16">
      <c r="A22" s="253"/>
      <c r="B22" s="253"/>
      <c r="C22" s="253"/>
      <c r="D22" s="253"/>
      <c r="E22" s="253"/>
      <c r="F22" s="253"/>
      <c r="G22" s="253"/>
      <c r="H22" s="253"/>
      <c r="I22" s="253"/>
      <c r="J22" s="253"/>
      <c r="K22" s="253"/>
      <c r="L22" s="253"/>
      <c r="M22" s="253"/>
      <c r="N22" s="253"/>
      <c r="O22" s="253"/>
      <c r="P22" s="253"/>
    </row>
  </sheetData>
  <pageMargins left="0.699305555555556" right="0.699305555555556" top="0.75" bottom="0.75" header="0.3" footer="0.3"/>
  <pageSetup paperSize="9" orientation="portrait"/>
  <headerFooter alignWithMargins="0"/>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7"/>
  <sheetViews>
    <sheetView showGridLines="0" showRowColHeaders="0" view="pageBreakPreview" zoomScaleNormal="100" zoomScaleSheetLayoutView="100" workbookViewId="0">
      <pane ySplit="7" topLeftCell="A8" activePane="bottomLeft" state="frozen"/>
      <selection/>
      <selection pane="bottomLeft" activeCell="D9" sqref="D9"/>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5">
      <c r="A4" s="21" t="s">
        <v>211</v>
      </c>
      <c r="B4" s="21"/>
      <c r="C4" s="21"/>
      <c r="D4" s="21"/>
      <c r="E4" s="21"/>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39.75" customHeight="1" spans="1:10">
      <c r="A8" s="7">
        <v>1</v>
      </c>
      <c r="B8" s="8" t="s">
        <v>212</v>
      </c>
      <c r="C8" s="9"/>
      <c r="D8" s="9"/>
      <c r="E8" s="9" t="s">
        <v>189</v>
      </c>
      <c r="G8">
        <v>0</v>
      </c>
      <c r="H8">
        <f>IF(D8="V",1,0)</f>
        <v>0</v>
      </c>
      <c r="I8">
        <f>IF(E8="V",2,0)</f>
        <v>2</v>
      </c>
      <c r="J8">
        <v>1</v>
      </c>
    </row>
    <row r="9" ht="62.25" customHeight="1" spans="1:10">
      <c r="A9" s="7">
        <v>2</v>
      </c>
      <c r="B9" s="8" t="s">
        <v>213</v>
      </c>
      <c r="C9" s="9"/>
      <c r="D9" s="9"/>
      <c r="E9" s="9" t="s">
        <v>189</v>
      </c>
      <c r="F9" s="10"/>
      <c r="G9">
        <v>0</v>
      </c>
      <c r="H9">
        <f t="shared" ref="H9:H11" si="0">IF(D9="V",1,0)</f>
        <v>0</v>
      </c>
      <c r="I9">
        <f t="shared" ref="I9:I11" si="1">IF(E9="V",2,0)</f>
        <v>2</v>
      </c>
      <c r="J9">
        <v>1</v>
      </c>
    </row>
    <row r="10" ht="51" customHeight="1" spans="1:10">
      <c r="A10" s="7">
        <v>3</v>
      </c>
      <c r="B10" s="8" t="s">
        <v>214</v>
      </c>
      <c r="C10" s="9"/>
      <c r="D10" s="9" t="s">
        <v>189</v>
      </c>
      <c r="E10" s="9"/>
      <c r="G10">
        <v>0</v>
      </c>
      <c r="H10">
        <f>IF(D10="V",1,0)</f>
        <v>1</v>
      </c>
      <c r="I10">
        <f>IF(E10="V",2,0)</f>
        <v>0</v>
      </c>
      <c r="J10">
        <v>1</v>
      </c>
    </row>
    <row r="11" ht="97.5" customHeight="1" spans="1:10">
      <c r="A11" s="7">
        <v>4</v>
      </c>
      <c r="B11" s="8" t="s">
        <v>215</v>
      </c>
      <c r="C11" s="9"/>
      <c r="D11" s="9" t="s">
        <v>189</v>
      </c>
      <c r="E11" s="9"/>
      <c r="G11">
        <v>0</v>
      </c>
      <c r="H11">
        <f>IF(D11="V",1,0)</f>
        <v>1</v>
      </c>
      <c r="I11">
        <f>IF(E11="V",2,0)</f>
        <v>0</v>
      </c>
      <c r="J11">
        <v>1</v>
      </c>
    </row>
    <row r="12" ht="20.1" customHeight="1" spans="1:5">
      <c r="A12" s="11" t="s">
        <v>216</v>
      </c>
      <c r="B12" s="11"/>
      <c r="C12" s="12">
        <f>SUM(G8:I11)</f>
        <v>6</v>
      </c>
      <c r="D12" s="12"/>
      <c r="E12" s="12"/>
    </row>
    <row r="13" ht="20.1" customHeight="1" spans="1:5">
      <c r="A13" s="11" t="s">
        <v>217</v>
      </c>
      <c r="B13" s="11"/>
      <c r="C13" s="12">
        <f>SUM(J8:J11)*2</f>
        <v>8</v>
      </c>
      <c r="D13" s="12"/>
      <c r="E13" s="12"/>
    </row>
    <row r="14" ht="20.1" customHeight="1" spans="1:5">
      <c r="A14" s="11" t="s">
        <v>197</v>
      </c>
      <c r="B14" s="11"/>
      <c r="C14" s="13">
        <f>SUM(C12/C13)*100</f>
        <v>75</v>
      </c>
      <c r="D14" s="13"/>
      <c r="E14" s="13"/>
    </row>
    <row r="15" ht="15.75" spans="1:5">
      <c r="A15" s="14" t="s">
        <v>218</v>
      </c>
      <c r="B15" s="15"/>
      <c r="C15" s="16">
        <f>IF(C14&lt;=25,1,IF(C14&lt;=50,2,IF(C14&lt;=75,3,4)))</f>
        <v>3</v>
      </c>
      <c r="D15" s="16"/>
      <c r="E15" s="16"/>
    </row>
    <row r="16" ht="15.75" spans="1:5">
      <c r="A16" s="17" t="s">
        <v>199</v>
      </c>
      <c r="B16" s="18"/>
      <c r="C16" s="16"/>
      <c r="D16" s="16"/>
      <c r="E16" s="16"/>
    </row>
    <row r="17" ht="15.75" spans="1:5">
      <c r="A17" s="19" t="s">
        <v>200</v>
      </c>
      <c r="B17" s="20"/>
      <c r="C17" s="16"/>
      <c r="D17" s="16"/>
      <c r="E17" s="16"/>
    </row>
  </sheetData>
  <sheetProtection sheet="1" objects="1" scenarios="1"/>
  <mergeCells count="14">
    <mergeCell ref="A4:E4"/>
    <mergeCell ref="C6:E6"/>
    <mergeCell ref="A12:B12"/>
    <mergeCell ref="C12:E12"/>
    <mergeCell ref="A13:B13"/>
    <mergeCell ref="C13:E13"/>
    <mergeCell ref="A14:B14"/>
    <mergeCell ref="C14:E14"/>
    <mergeCell ref="A15:B15"/>
    <mergeCell ref="A16:B16"/>
    <mergeCell ref="A17:B17"/>
    <mergeCell ref="A6:A7"/>
    <mergeCell ref="B6:B7"/>
    <mergeCell ref="C15:E17"/>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4"/>
  <sheetViews>
    <sheetView showGridLines="0" showRowColHeaders="0" view="pageBreakPreview" zoomScaleNormal="100" zoomScaleSheetLayoutView="100" workbookViewId="0">
      <pane ySplit="7" topLeftCell="A14" activePane="bottomLeft" state="frozen"/>
      <selection/>
      <selection pane="bottomLeft" activeCell="E9" sqref="E9"/>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219</v>
      </c>
    </row>
    <row r="5" ht="7.5" customHeight="1" spans="1:1">
      <c r="A5" s="5"/>
    </row>
    <row r="6" ht="19.5" customHeight="1" spans="1:5">
      <c r="A6" s="6" t="s">
        <v>185</v>
      </c>
      <c r="B6" s="6" t="s">
        <v>186</v>
      </c>
      <c r="C6" s="6" t="s">
        <v>187</v>
      </c>
      <c r="D6" s="6"/>
      <c r="E6" s="6"/>
    </row>
    <row r="7" ht="18" customHeight="1" spans="1:5">
      <c r="A7" s="6"/>
      <c r="B7" s="6"/>
      <c r="C7" s="6">
        <v>0</v>
      </c>
      <c r="D7" s="6">
        <v>1</v>
      </c>
      <c r="E7" s="6">
        <v>2</v>
      </c>
    </row>
    <row r="8" ht="67.5" customHeight="1" spans="1:10">
      <c r="A8" s="7">
        <v>1</v>
      </c>
      <c r="B8" s="8" t="s">
        <v>220</v>
      </c>
      <c r="C8" s="9"/>
      <c r="D8" s="9"/>
      <c r="E8" s="9" t="s">
        <v>189</v>
      </c>
      <c r="G8">
        <v>0</v>
      </c>
      <c r="H8">
        <f>IF(D8="V",1,0)</f>
        <v>0</v>
      </c>
      <c r="I8">
        <f>IF(E8="V",2,0)</f>
        <v>2</v>
      </c>
      <c r="J8">
        <v>1</v>
      </c>
    </row>
    <row r="9" ht="49.5" customHeight="1" spans="1:10">
      <c r="A9" s="7">
        <v>2</v>
      </c>
      <c r="B9" s="8" t="s">
        <v>221</v>
      </c>
      <c r="C9" s="9"/>
      <c r="D9" s="9" t="s">
        <v>189</v>
      </c>
      <c r="E9" s="9"/>
      <c r="F9" s="10"/>
      <c r="G9">
        <v>0</v>
      </c>
      <c r="H9">
        <f t="shared" ref="H9:H18" si="0">IF(D9="V",1,0)</f>
        <v>1</v>
      </c>
      <c r="I9">
        <f t="shared" ref="I9:I18" si="1">IF(E9="V",2,0)</f>
        <v>0</v>
      </c>
      <c r="J9">
        <v>1</v>
      </c>
    </row>
    <row r="10" ht="49.5" customHeight="1" spans="1:10">
      <c r="A10" s="7">
        <v>3</v>
      </c>
      <c r="B10" s="8" t="s">
        <v>222</v>
      </c>
      <c r="C10" s="9"/>
      <c r="D10" s="9"/>
      <c r="E10" s="9" t="s">
        <v>189</v>
      </c>
      <c r="G10">
        <v>0</v>
      </c>
      <c r="H10">
        <f>IF(D10="V",1,0)</f>
        <v>0</v>
      </c>
      <c r="I10">
        <f>IF(E10="V",2,0)</f>
        <v>2</v>
      </c>
      <c r="J10">
        <v>1</v>
      </c>
    </row>
    <row r="11" ht="96.75" customHeight="1" spans="1:10">
      <c r="A11" s="7">
        <v>4</v>
      </c>
      <c r="B11" s="8" t="s">
        <v>223</v>
      </c>
      <c r="C11" s="9"/>
      <c r="D11" s="9" t="s">
        <v>189</v>
      </c>
      <c r="E11" s="9"/>
      <c r="G11">
        <v>0</v>
      </c>
      <c r="H11">
        <f>IF(D11="V",1,0)</f>
        <v>1</v>
      </c>
      <c r="I11">
        <f>IF(E11="V",2,0)</f>
        <v>0</v>
      </c>
      <c r="J11">
        <v>1</v>
      </c>
    </row>
    <row r="12" ht="47.25" customHeight="1" spans="1:10">
      <c r="A12" s="7">
        <v>5</v>
      </c>
      <c r="B12" s="8" t="s">
        <v>224</v>
      </c>
      <c r="C12" s="9"/>
      <c r="D12" s="9"/>
      <c r="E12" s="9" t="s">
        <v>189</v>
      </c>
      <c r="G12">
        <v>0</v>
      </c>
      <c r="H12">
        <f>IF(D12="V",1,0)</f>
        <v>0</v>
      </c>
      <c r="I12">
        <f>IF(E12="V",2,0)</f>
        <v>2</v>
      </c>
      <c r="J12">
        <v>1</v>
      </c>
    </row>
    <row r="13" ht="60.75" customHeight="1" spans="1:10">
      <c r="A13" s="7">
        <v>6</v>
      </c>
      <c r="B13" s="8" t="s">
        <v>225</v>
      </c>
      <c r="C13" s="9"/>
      <c r="D13" s="9"/>
      <c r="E13" s="9" t="s">
        <v>189</v>
      </c>
      <c r="G13">
        <v>0</v>
      </c>
      <c r="H13">
        <f>IF(D13="V",1,0)</f>
        <v>0</v>
      </c>
      <c r="I13">
        <f>IF(E13="V",2,0)</f>
        <v>2</v>
      </c>
      <c r="J13">
        <v>1</v>
      </c>
    </row>
    <row r="14" ht="49.5" customHeight="1" spans="1:10">
      <c r="A14" s="7">
        <v>7</v>
      </c>
      <c r="B14" s="8" t="s">
        <v>226</v>
      </c>
      <c r="C14" s="9"/>
      <c r="D14" s="9" t="s">
        <v>189</v>
      </c>
      <c r="E14" s="9"/>
      <c r="G14">
        <v>0</v>
      </c>
      <c r="H14">
        <f>IF(D14="V",1,0)</f>
        <v>1</v>
      </c>
      <c r="I14">
        <f>IF(E14="V",2,0)</f>
        <v>0</v>
      </c>
      <c r="J14">
        <v>1</v>
      </c>
    </row>
    <row r="15" ht="36" customHeight="1" spans="1:10">
      <c r="A15" s="7">
        <v>8</v>
      </c>
      <c r="B15" s="8" t="s">
        <v>227</v>
      </c>
      <c r="C15" s="9"/>
      <c r="D15" s="9" t="s">
        <v>189</v>
      </c>
      <c r="E15" s="9"/>
      <c r="G15">
        <v>0</v>
      </c>
      <c r="H15">
        <f>IF(D15="V",1,0)</f>
        <v>1</v>
      </c>
      <c r="I15">
        <f>IF(E15="V",2,0)</f>
        <v>0</v>
      </c>
      <c r="J15">
        <v>1</v>
      </c>
    </row>
    <row r="16" ht="49.5" customHeight="1" spans="1:10">
      <c r="A16" s="7">
        <v>9</v>
      </c>
      <c r="B16" s="8" t="s">
        <v>228</v>
      </c>
      <c r="C16" s="9"/>
      <c r="D16" s="9" t="s">
        <v>189</v>
      </c>
      <c r="E16" s="9"/>
      <c r="G16">
        <v>0</v>
      </c>
      <c r="H16">
        <f>IF(D16="V",1,0)</f>
        <v>1</v>
      </c>
      <c r="I16">
        <f>IF(E16="V",2,0)</f>
        <v>0</v>
      </c>
      <c r="J16">
        <v>1</v>
      </c>
    </row>
    <row r="17" ht="78.75" customHeight="1" spans="1:10">
      <c r="A17" s="7">
        <v>10</v>
      </c>
      <c r="B17" s="8" t="s">
        <v>229</v>
      </c>
      <c r="C17" s="9"/>
      <c r="D17" s="9" t="s">
        <v>189</v>
      </c>
      <c r="E17" s="9"/>
      <c r="G17">
        <v>0</v>
      </c>
      <c r="H17">
        <f>IF(D17="V",1,0)</f>
        <v>1</v>
      </c>
      <c r="I17">
        <f>IF(E17="V",2,0)</f>
        <v>0</v>
      </c>
      <c r="J17">
        <v>1</v>
      </c>
    </row>
    <row r="18" ht="47.25" customHeight="1" spans="1:10">
      <c r="A18" s="7">
        <v>11</v>
      </c>
      <c r="B18" s="8" t="s">
        <v>230</v>
      </c>
      <c r="C18" s="9"/>
      <c r="D18" s="9"/>
      <c r="E18" s="9" t="s">
        <v>189</v>
      </c>
      <c r="G18">
        <v>0</v>
      </c>
      <c r="H18">
        <f>IF(D18="V",1,0)</f>
        <v>0</v>
      </c>
      <c r="I18">
        <f>IF(E18="V",2,0)</f>
        <v>2</v>
      </c>
      <c r="J18">
        <v>1</v>
      </c>
    </row>
    <row r="19" ht="18" customHeight="1" spans="1:5">
      <c r="A19" s="11" t="s">
        <v>231</v>
      </c>
      <c r="B19" s="11"/>
      <c r="C19" s="12">
        <f>SUM(G8:I18)</f>
        <v>16</v>
      </c>
      <c r="D19" s="12"/>
      <c r="E19" s="12"/>
    </row>
    <row r="20" ht="18" customHeight="1" spans="1:5">
      <c r="A20" s="11" t="s">
        <v>232</v>
      </c>
      <c r="B20" s="11"/>
      <c r="C20" s="12">
        <f>SUM(J8:J18)*2</f>
        <v>22</v>
      </c>
      <c r="D20" s="12"/>
      <c r="E20" s="12"/>
    </row>
    <row r="21" ht="18" customHeight="1" spans="1:5">
      <c r="A21" s="11" t="s">
        <v>197</v>
      </c>
      <c r="B21" s="11"/>
      <c r="C21" s="13">
        <f>SUM(C19/C20)*100</f>
        <v>72.7272727272727</v>
      </c>
      <c r="D21" s="13"/>
      <c r="E21" s="13"/>
    </row>
    <row r="22" ht="15.75" spans="1:5">
      <c r="A22" s="14" t="s">
        <v>233</v>
      </c>
      <c r="B22" s="15"/>
      <c r="C22" s="16">
        <f>IF(C21&lt;=25,1,IF(C21&lt;=50,2,IF(C21&lt;=75,3,4)))</f>
        <v>3</v>
      </c>
      <c r="D22" s="16"/>
      <c r="E22" s="16"/>
    </row>
    <row r="23" ht="15.75" spans="1:5">
      <c r="A23" s="17" t="s">
        <v>199</v>
      </c>
      <c r="B23" s="18"/>
      <c r="C23" s="16"/>
      <c r="D23" s="16"/>
      <c r="E23" s="16"/>
    </row>
    <row r="24" ht="15.75" spans="1:5">
      <c r="A24" s="19" t="s">
        <v>200</v>
      </c>
      <c r="B24" s="20"/>
      <c r="C24" s="16"/>
      <c r="D24" s="16"/>
      <c r="E24" s="16"/>
    </row>
  </sheetData>
  <sheetProtection sheet="1" objects="1" scenarios="1"/>
  <mergeCells count="13">
    <mergeCell ref="C6:E6"/>
    <mergeCell ref="A19:B19"/>
    <mergeCell ref="C19:E19"/>
    <mergeCell ref="A20:B20"/>
    <mergeCell ref="C20:E20"/>
    <mergeCell ref="A21:B21"/>
    <mergeCell ref="C21:E21"/>
    <mergeCell ref="A22:B22"/>
    <mergeCell ref="A23:B23"/>
    <mergeCell ref="A24:B24"/>
    <mergeCell ref="A6:A7"/>
    <mergeCell ref="B6:B7"/>
    <mergeCell ref="C22:E24"/>
  </mergeCells>
  <pageMargins left="0.984027777777778" right="0.590277777777778" top="0.590277777777778" bottom="0.590277777777778" header="0.313888888888889" footer="0.313888888888889"/>
  <pageSetup paperSize="9" scale="98" orientation="portrait" verticalDpi="18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0"/>
  <sheetViews>
    <sheetView showGridLines="0" showRowColHeaders="0" view="pageBreakPreview" zoomScaleNormal="100" zoomScaleSheetLayoutView="100" workbookViewId="0">
      <pane ySplit="7" topLeftCell="A10" activePane="bottomLeft" state="frozen"/>
      <selection/>
      <selection pane="bottomLeft" activeCell="E12" sqref="E12"/>
    </sheetView>
  </sheetViews>
  <sheetFormatPr defaultColWidth="9" defaultRowHeight="15"/>
  <cols>
    <col min="1" max="1" width="5.42857142857143" customWidth="1"/>
    <col min="2" max="2" width="57.1428571428571" customWidth="1"/>
    <col min="3" max="5" width="7.28571428571429" customWidth="1"/>
    <col min="6" max="6" width="8.85714285714286"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234</v>
      </c>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59.25" customHeight="1" spans="1:10">
      <c r="A8" s="7">
        <v>1</v>
      </c>
      <c r="B8" s="8" t="s">
        <v>235</v>
      </c>
      <c r="C8" s="9"/>
      <c r="D8" s="9" t="s">
        <v>189</v>
      </c>
      <c r="E8" s="9"/>
      <c r="G8">
        <v>0</v>
      </c>
      <c r="H8">
        <f>IF(D8="V",1,0)</f>
        <v>1</v>
      </c>
      <c r="I8">
        <f>IF(E8="V",2,0)</f>
        <v>0</v>
      </c>
      <c r="J8">
        <v>1</v>
      </c>
    </row>
    <row r="9" ht="52.5" customHeight="1" spans="1:10">
      <c r="A9" s="7">
        <v>2</v>
      </c>
      <c r="B9" s="8" t="s">
        <v>236</v>
      </c>
      <c r="C9" s="9"/>
      <c r="D9" s="9"/>
      <c r="E9" s="9" t="s">
        <v>189</v>
      </c>
      <c r="F9" s="10"/>
      <c r="G9">
        <v>0</v>
      </c>
      <c r="H9">
        <f t="shared" ref="H9:H14" si="0">IF(D9="V",1,0)</f>
        <v>0</v>
      </c>
      <c r="I9">
        <f t="shared" ref="I9:I14" si="1">IF(E9="V",2,0)</f>
        <v>2</v>
      </c>
      <c r="J9">
        <v>1</v>
      </c>
    </row>
    <row r="10" ht="55.5" customHeight="1" spans="1:10">
      <c r="A10" s="7">
        <v>3</v>
      </c>
      <c r="B10" s="8" t="s">
        <v>237</v>
      </c>
      <c r="C10" s="9"/>
      <c r="D10" s="9"/>
      <c r="E10" s="9" t="s">
        <v>189</v>
      </c>
      <c r="G10">
        <v>0</v>
      </c>
      <c r="H10">
        <f>IF(D10="V",1,0)</f>
        <v>0</v>
      </c>
      <c r="I10">
        <f>IF(E10="V",2,0)</f>
        <v>2</v>
      </c>
      <c r="J10">
        <v>1</v>
      </c>
    </row>
    <row r="11" ht="53.25" customHeight="1" spans="1:10">
      <c r="A11" s="7">
        <v>4</v>
      </c>
      <c r="B11" s="8" t="s">
        <v>238</v>
      </c>
      <c r="C11" s="9"/>
      <c r="D11" s="9"/>
      <c r="E11" s="9" t="s">
        <v>189</v>
      </c>
      <c r="G11">
        <v>0</v>
      </c>
      <c r="H11">
        <f>IF(D11="V",1,0)</f>
        <v>0</v>
      </c>
      <c r="I11">
        <f>IF(E11="V",2,0)</f>
        <v>2</v>
      </c>
      <c r="J11">
        <v>1</v>
      </c>
    </row>
    <row r="12" ht="53.25" customHeight="1" spans="1:10">
      <c r="A12" s="7">
        <v>5</v>
      </c>
      <c r="B12" s="8" t="s">
        <v>239</v>
      </c>
      <c r="C12" s="9"/>
      <c r="D12" s="9" t="s">
        <v>189</v>
      </c>
      <c r="E12" s="9"/>
      <c r="G12">
        <v>0</v>
      </c>
      <c r="H12">
        <f>IF(D12="V",1,0)</f>
        <v>1</v>
      </c>
      <c r="I12">
        <f>IF(E12="V",2,0)</f>
        <v>0</v>
      </c>
      <c r="J12">
        <v>1</v>
      </c>
    </row>
    <row r="13" ht="45.75" customHeight="1" spans="1:10">
      <c r="A13" s="7">
        <v>6</v>
      </c>
      <c r="B13" s="8" t="s">
        <v>240</v>
      </c>
      <c r="C13" s="9"/>
      <c r="D13" s="9" t="s">
        <v>189</v>
      </c>
      <c r="E13" s="9"/>
      <c r="G13">
        <v>0</v>
      </c>
      <c r="H13">
        <f>IF(D13="V",1,0)</f>
        <v>1</v>
      </c>
      <c r="I13">
        <f>IF(E13="V",2,0)</f>
        <v>0</v>
      </c>
      <c r="J13">
        <v>1</v>
      </c>
    </row>
    <row r="14" ht="58.5" customHeight="1" spans="1:10">
      <c r="A14" s="7">
        <v>7</v>
      </c>
      <c r="B14" s="8" t="s">
        <v>241</v>
      </c>
      <c r="C14" s="9"/>
      <c r="D14" s="9" t="s">
        <v>189</v>
      </c>
      <c r="E14" s="9"/>
      <c r="G14">
        <v>0</v>
      </c>
      <c r="H14">
        <f>IF(D14="V",1,0)</f>
        <v>1</v>
      </c>
      <c r="I14">
        <f>IF(E14="V",2,0)</f>
        <v>0</v>
      </c>
      <c r="J14">
        <v>1</v>
      </c>
    </row>
    <row r="15" ht="20.1" customHeight="1" spans="1:5">
      <c r="A15" s="11" t="s">
        <v>242</v>
      </c>
      <c r="B15" s="11"/>
      <c r="C15" s="12">
        <f>SUM(G8:I14)</f>
        <v>10</v>
      </c>
      <c r="D15" s="12"/>
      <c r="E15" s="12"/>
    </row>
    <row r="16" ht="20.1" customHeight="1" spans="1:5">
      <c r="A16" s="11" t="s">
        <v>243</v>
      </c>
      <c r="B16" s="11"/>
      <c r="C16" s="12">
        <f>SUM(J8:J14)*2</f>
        <v>14</v>
      </c>
      <c r="D16" s="12"/>
      <c r="E16" s="12"/>
    </row>
    <row r="17" ht="20.1" customHeight="1" spans="1:5">
      <c r="A17" s="11" t="s">
        <v>197</v>
      </c>
      <c r="B17" s="11"/>
      <c r="C17" s="13">
        <f>SUM(C15/C16)*100</f>
        <v>71.4285714285714</v>
      </c>
      <c r="D17" s="13"/>
      <c r="E17" s="13"/>
    </row>
    <row r="18" ht="15.75" spans="1:5">
      <c r="A18" s="14" t="s">
        <v>244</v>
      </c>
      <c r="B18" s="15"/>
      <c r="C18" s="16">
        <f>IF(C17&lt;=25,1,IF(C17&lt;=50,2,IF(C17&lt;=75,3,4)))</f>
        <v>3</v>
      </c>
      <c r="D18" s="16"/>
      <c r="E18" s="16"/>
    </row>
    <row r="19" ht="15.75" spans="1:5">
      <c r="A19" s="17" t="s">
        <v>199</v>
      </c>
      <c r="B19" s="18"/>
      <c r="C19" s="16"/>
      <c r="D19" s="16"/>
      <c r="E19" s="16"/>
    </row>
    <row r="20" ht="15.75" spans="1:5">
      <c r="A20" s="19" t="s">
        <v>200</v>
      </c>
      <c r="B20" s="20"/>
      <c r="C20" s="16"/>
      <c r="D20" s="16"/>
      <c r="E20" s="16"/>
    </row>
  </sheetData>
  <sheetProtection sheet="1" objects="1" scenarios="1"/>
  <mergeCells count="13">
    <mergeCell ref="C6:E6"/>
    <mergeCell ref="A15:B15"/>
    <mergeCell ref="C15:E15"/>
    <mergeCell ref="A16:B16"/>
    <mergeCell ref="C16:E16"/>
    <mergeCell ref="A17:B17"/>
    <mergeCell ref="C17:E17"/>
    <mergeCell ref="A18:B18"/>
    <mergeCell ref="A19:B19"/>
    <mergeCell ref="A20:B20"/>
    <mergeCell ref="A6:A7"/>
    <mergeCell ref="B6:B7"/>
    <mergeCell ref="C18:E20"/>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D10" sqref="D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245</v>
      </c>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83.25" customHeight="1" spans="1:10">
      <c r="A8" s="7">
        <v>1</v>
      </c>
      <c r="B8" s="8" t="s">
        <v>246</v>
      </c>
      <c r="C8" s="9"/>
      <c r="D8" s="9"/>
      <c r="E8" s="9" t="s">
        <v>189</v>
      </c>
      <c r="G8">
        <v>0</v>
      </c>
      <c r="H8">
        <f>IF(D8="V",1,0)</f>
        <v>0</v>
      </c>
      <c r="I8">
        <f>IF(E8="V",2,0)</f>
        <v>2</v>
      </c>
      <c r="J8">
        <v>1</v>
      </c>
    </row>
    <row r="9" ht="72.75" customHeight="1" spans="1:10">
      <c r="A9" s="7">
        <v>2</v>
      </c>
      <c r="B9" s="8" t="s">
        <v>247</v>
      </c>
      <c r="C9" s="9"/>
      <c r="D9" s="9"/>
      <c r="E9" s="9" t="s">
        <v>189</v>
      </c>
      <c r="F9" s="10"/>
      <c r="G9">
        <v>0</v>
      </c>
      <c r="H9">
        <f t="shared" ref="H9:H13" si="0">IF(D9="V",1,0)</f>
        <v>0</v>
      </c>
      <c r="I9">
        <f t="shared" ref="I9:I13" si="1">IF(E9="V",2,0)</f>
        <v>2</v>
      </c>
      <c r="J9">
        <v>1</v>
      </c>
    </row>
    <row r="10" ht="52.5" customHeight="1" spans="1:10">
      <c r="A10" s="7">
        <v>3</v>
      </c>
      <c r="B10" s="8" t="s">
        <v>248</v>
      </c>
      <c r="C10" s="9"/>
      <c r="D10" s="9"/>
      <c r="E10" s="9" t="s">
        <v>189</v>
      </c>
      <c r="G10">
        <v>0</v>
      </c>
      <c r="H10">
        <f>IF(D10="V",1,0)</f>
        <v>0</v>
      </c>
      <c r="I10">
        <f>IF(E10="V",2,0)</f>
        <v>2</v>
      </c>
      <c r="J10">
        <v>1</v>
      </c>
    </row>
    <row r="11" ht="42" customHeight="1" spans="1:10">
      <c r="A11" s="7">
        <v>4</v>
      </c>
      <c r="B11" s="8" t="s">
        <v>249</v>
      </c>
      <c r="C11" s="9"/>
      <c r="D11" s="9"/>
      <c r="E11" s="9" t="s">
        <v>189</v>
      </c>
      <c r="G11">
        <v>0</v>
      </c>
      <c r="H11">
        <f>IF(D11="V",1,0)</f>
        <v>0</v>
      </c>
      <c r="I11">
        <f>IF(E11="V",2,0)</f>
        <v>2</v>
      </c>
      <c r="J11">
        <v>1</v>
      </c>
    </row>
    <row r="12" ht="67.5" customHeight="1" spans="1:10">
      <c r="A12" s="7">
        <v>5</v>
      </c>
      <c r="B12" s="8" t="s">
        <v>250</v>
      </c>
      <c r="C12" s="9"/>
      <c r="D12" s="9" t="s">
        <v>189</v>
      </c>
      <c r="E12" s="9"/>
      <c r="G12">
        <v>0</v>
      </c>
      <c r="H12">
        <f>IF(D12="V",1,0)</f>
        <v>1</v>
      </c>
      <c r="I12">
        <f>IF(E12="V",2,0)</f>
        <v>0</v>
      </c>
      <c r="J12">
        <v>1</v>
      </c>
    </row>
    <row r="13" ht="53.25" customHeight="1" spans="1:10">
      <c r="A13" s="7">
        <v>6</v>
      </c>
      <c r="B13" s="8" t="s">
        <v>251</v>
      </c>
      <c r="C13" s="9"/>
      <c r="D13" s="9" t="s">
        <v>189</v>
      </c>
      <c r="E13" s="9"/>
      <c r="G13">
        <v>0</v>
      </c>
      <c r="H13">
        <f>IF(D13="V",1,0)</f>
        <v>1</v>
      </c>
      <c r="I13">
        <f>IF(E13="V",2,0)</f>
        <v>0</v>
      </c>
      <c r="J13">
        <v>1</v>
      </c>
    </row>
    <row r="14" ht="20.1" customHeight="1" spans="1:5">
      <c r="A14" s="11" t="s">
        <v>252</v>
      </c>
      <c r="B14" s="11"/>
      <c r="C14" s="12">
        <f>SUM(G8:I13)</f>
        <v>10</v>
      </c>
      <c r="D14" s="12"/>
      <c r="E14" s="12"/>
    </row>
    <row r="15" ht="20.1" customHeight="1" spans="1:5">
      <c r="A15" s="11" t="s">
        <v>253</v>
      </c>
      <c r="B15" s="11"/>
      <c r="C15" s="12">
        <f>SUM(J8:J13)*2</f>
        <v>12</v>
      </c>
      <c r="D15" s="12"/>
      <c r="E15" s="12"/>
    </row>
    <row r="16" ht="20.1" customHeight="1" spans="1:5">
      <c r="A16" s="11" t="s">
        <v>197</v>
      </c>
      <c r="B16" s="11"/>
      <c r="C16" s="13">
        <f>SUM(C14/C15)*100</f>
        <v>83.3333333333333</v>
      </c>
      <c r="D16" s="13"/>
      <c r="E16" s="13"/>
    </row>
    <row r="17" ht="15.75" spans="1:5">
      <c r="A17" s="14" t="s">
        <v>254</v>
      </c>
      <c r="B17" s="15"/>
      <c r="C17" s="16">
        <f>IF(C16&lt;=25,1,IF(C16&lt;=50,2,IF(C16&lt;=75,3,4)))</f>
        <v>4</v>
      </c>
      <c r="D17" s="16"/>
      <c r="E17" s="16"/>
    </row>
    <row r="18" ht="15.75" spans="1:5">
      <c r="A18" s="17" t="s">
        <v>199</v>
      </c>
      <c r="B18" s="18"/>
      <c r="C18" s="16"/>
      <c r="D18" s="16"/>
      <c r="E18" s="16"/>
    </row>
    <row r="19" ht="15.75" spans="1:5">
      <c r="A19" s="19" t="s">
        <v>200</v>
      </c>
      <c r="B19" s="20"/>
      <c r="C19" s="16"/>
      <c r="D19" s="16"/>
      <c r="E19" s="16"/>
    </row>
  </sheetData>
  <sheetProtection sheet="1" objects="1" scenarios="1"/>
  <mergeCells count="13">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10"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255</v>
      </c>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56.25" customHeight="1" spans="1:10">
      <c r="A8" s="7">
        <v>1</v>
      </c>
      <c r="B8" s="8" t="s">
        <v>256</v>
      </c>
      <c r="C8" s="9"/>
      <c r="D8" s="9"/>
      <c r="E8" s="9" t="s">
        <v>189</v>
      </c>
      <c r="G8">
        <v>0</v>
      </c>
      <c r="H8">
        <f>IF(D8="V",1,0)</f>
        <v>0</v>
      </c>
      <c r="I8">
        <f>IF(E8="V",2,0)</f>
        <v>2</v>
      </c>
      <c r="J8">
        <v>1</v>
      </c>
    </row>
    <row r="9" ht="90" customHeight="1" spans="1:10">
      <c r="A9" s="7">
        <v>2</v>
      </c>
      <c r="B9" s="8" t="s">
        <v>257</v>
      </c>
      <c r="C9" s="9"/>
      <c r="D9" s="9" t="s">
        <v>189</v>
      </c>
      <c r="E9" s="9"/>
      <c r="F9" s="10"/>
      <c r="G9">
        <v>0</v>
      </c>
      <c r="H9">
        <f t="shared" ref="H9:H12" si="0">IF(D9="V",1,0)</f>
        <v>1</v>
      </c>
      <c r="I9">
        <f t="shared" ref="I9:I12" si="1">IF(E9="V",2,0)</f>
        <v>0</v>
      </c>
      <c r="J9">
        <v>1</v>
      </c>
    </row>
    <row r="10" ht="69.75" customHeight="1" spans="1:10">
      <c r="A10" s="7">
        <v>3</v>
      </c>
      <c r="B10" s="8" t="s">
        <v>258</v>
      </c>
      <c r="C10" s="9"/>
      <c r="D10" s="9" t="s">
        <v>189</v>
      </c>
      <c r="E10" s="9"/>
      <c r="G10">
        <v>0</v>
      </c>
      <c r="H10">
        <f>IF(D10="V",1,0)</f>
        <v>1</v>
      </c>
      <c r="I10">
        <f>IF(E10="V",2,0)</f>
        <v>0</v>
      </c>
      <c r="J10">
        <v>1</v>
      </c>
    </row>
    <row r="11" ht="85.5" customHeight="1" spans="1:10">
      <c r="A11" s="7">
        <v>4</v>
      </c>
      <c r="B11" s="8" t="s">
        <v>259</v>
      </c>
      <c r="C11" s="9"/>
      <c r="D11" s="9" t="s">
        <v>189</v>
      </c>
      <c r="E11" s="9"/>
      <c r="G11">
        <v>0</v>
      </c>
      <c r="H11">
        <f>IF(D11="V",1,0)</f>
        <v>1</v>
      </c>
      <c r="I11">
        <f>IF(E11="V",2,0)</f>
        <v>0</v>
      </c>
      <c r="J11">
        <v>1</v>
      </c>
    </row>
    <row r="12" ht="56.25" customHeight="1" spans="1:10">
      <c r="A12" s="7">
        <v>5</v>
      </c>
      <c r="B12" s="8" t="s">
        <v>260</v>
      </c>
      <c r="C12" s="9"/>
      <c r="D12" s="9" t="s">
        <v>189</v>
      </c>
      <c r="E12" s="9"/>
      <c r="G12">
        <v>0</v>
      </c>
      <c r="H12">
        <f>IF(D12="V",1,0)</f>
        <v>1</v>
      </c>
      <c r="I12">
        <f>IF(E12="V",2,0)</f>
        <v>0</v>
      </c>
      <c r="J12">
        <v>1</v>
      </c>
    </row>
    <row r="13" ht="20.1" customHeight="1" spans="1:5">
      <c r="A13" s="11" t="s">
        <v>261</v>
      </c>
      <c r="B13" s="11"/>
      <c r="C13" s="12">
        <f>SUM(G8:I12)</f>
        <v>6</v>
      </c>
      <c r="D13" s="12"/>
      <c r="E13" s="12"/>
    </row>
    <row r="14" ht="20.1" customHeight="1" spans="1:5">
      <c r="A14" s="11" t="s">
        <v>262</v>
      </c>
      <c r="B14" s="11"/>
      <c r="C14" s="12">
        <f>SUM(J8:J12)*2</f>
        <v>10</v>
      </c>
      <c r="D14" s="12"/>
      <c r="E14" s="12"/>
    </row>
    <row r="15" ht="20.1" customHeight="1" spans="1:5">
      <c r="A15" s="11" t="s">
        <v>197</v>
      </c>
      <c r="B15" s="11"/>
      <c r="C15" s="13">
        <f>SUM(C13/C14)*100</f>
        <v>60</v>
      </c>
      <c r="D15" s="13"/>
      <c r="E15" s="13"/>
    </row>
    <row r="16" ht="15.75" spans="1:5">
      <c r="A16" s="14" t="s">
        <v>263</v>
      </c>
      <c r="B16" s="15"/>
      <c r="C16" s="16">
        <f>IF(C15&lt;=25,1,IF(C15&lt;=50,2,IF(C15&lt;=75,3,4)))</f>
        <v>3</v>
      </c>
      <c r="D16" s="16"/>
      <c r="E16" s="16"/>
    </row>
    <row r="17" ht="15.75" spans="1:5">
      <c r="A17" s="17" t="s">
        <v>199</v>
      </c>
      <c r="B17" s="18"/>
      <c r="C17" s="16"/>
      <c r="D17" s="16"/>
      <c r="E17" s="16"/>
    </row>
    <row r="18" ht="15.75" spans="1:5">
      <c r="A18" s="19" t="s">
        <v>200</v>
      </c>
      <c r="B18" s="20"/>
      <c r="C18" s="16"/>
      <c r="D18" s="16"/>
      <c r="E18" s="16"/>
    </row>
  </sheetData>
  <sheetProtection sheet="1" objects="1" scenarios="1"/>
  <mergeCells count="13">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12" activePane="bottomLeft" state="frozen"/>
      <selection/>
      <selection pane="bottomLeft" activeCell="E11" sqref="E11"/>
    </sheetView>
  </sheetViews>
  <sheetFormatPr defaultColWidth="9" defaultRowHeight="15"/>
  <cols>
    <col min="1" max="1" width="5.42857142857143" customWidth="1"/>
    <col min="2" max="2" width="57.1428571428571" customWidth="1"/>
    <col min="3" max="5" width="7.2857142857142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4.5" customHeight="1" spans="1:5">
      <c r="A4" s="21" t="s">
        <v>264</v>
      </c>
      <c r="B4" s="21"/>
      <c r="C4" s="21"/>
      <c r="D4" s="21"/>
      <c r="E4" s="21"/>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53.25" customHeight="1" spans="1:10">
      <c r="A8" s="7">
        <v>1</v>
      </c>
      <c r="B8" s="8" t="s">
        <v>265</v>
      </c>
      <c r="C8" s="9"/>
      <c r="D8" s="9"/>
      <c r="E8" s="9" t="s">
        <v>189</v>
      </c>
      <c r="G8">
        <v>0</v>
      </c>
      <c r="H8">
        <f>IF(D8="V",1,0)</f>
        <v>0</v>
      </c>
      <c r="I8">
        <f>IF(E8="V",2,0)</f>
        <v>2</v>
      </c>
      <c r="J8">
        <v>1</v>
      </c>
    </row>
    <row r="9" ht="55.5" customHeight="1" spans="1:10">
      <c r="A9" s="7">
        <v>2</v>
      </c>
      <c r="B9" s="8" t="s">
        <v>266</v>
      </c>
      <c r="C9" s="9"/>
      <c r="D9" s="9" t="s">
        <v>189</v>
      </c>
      <c r="E9" s="9"/>
      <c r="F9" s="10"/>
      <c r="G9">
        <v>0</v>
      </c>
      <c r="H9">
        <f t="shared" ref="H9:H12" si="0">IF(D9="V",1,0)</f>
        <v>1</v>
      </c>
      <c r="I9">
        <f t="shared" ref="I9:I12" si="1">IF(E9="V",2,0)</f>
        <v>0</v>
      </c>
      <c r="J9">
        <v>1</v>
      </c>
    </row>
    <row r="10" ht="40.5" customHeight="1" spans="1:10">
      <c r="A10" s="7">
        <v>3</v>
      </c>
      <c r="B10" s="8" t="s">
        <v>267</v>
      </c>
      <c r="C10" s="9"/>
      <c r="D10" s="9"/>
      <c r="E10" s="9" t="s">
        <v>189</v>
      </c>
      <c r="G10">
        <v>0</v>
      </c>
      <c r="H10">
        <f>IF(D10="V",1,0)</f>
        <v>0</v>
      </c>
      <c r="I10">
        <f>IF(E10="V",2,0)</f>
        <v>2</v>
      </c>
      <c r="J10">
        <v>1</v>
      </c>
    </row>
    <row r="11" ht="40.5" customHeight="1" spans="1:10">
      <c r="A11" s="7">
        <v>4</v>
      </c>
      <c r="B11" s="8" t="s">
        <v>268</v>
      </c>
      <c r="C11" s="9"/>
      <c r="D11" s="9" t="s">
        <v>189</v>
      </c>
      <c r="E11" s="9"/>
      <c r="G11">
        <v>0</v>
      </c>
      <c r="H11">
        <f>IF(D11="V",1,0)</f>
        <v>1</v>
      </c>
      <c r="I11">
        <f>IF(E11="V",2,0)</f>
        <v>0</v>
      </c>
      <c r="J11">
        <v>1</v>
      </c>
    </row>
    <row r="12" ht="58.5" customHeight="1" spans="1:10">
      <c r="A12" s="7">
        <v>5</v>
      </c>
      <c r="B12" s="8" t="s">
        <v>269</v>
      </c>
      <c r="C12" s="9"/>
      <c r="D12" s="9" t="s">
        <v>189</v>
      </c>
      <c r="E12" s="9"/>
      <c r="G12">
        <v>0</v>
      </c>
      <c r="H12">
        <f>IF(D12="V",1,0)</f>
        <v>1</v>
      </c>
      <c r="I12">
        <f>IF(E12="V",2,0)</f>
        <v>0</v>
      </c>
      <c r="J12">
        <v>1</v>
      </c>
    </row>
    <row r="13" ht="20.1" customHeight="1" spans="1:5">
      <c r="A13" s="11" t="s">
        <v>270</v>
      </c>
      <c r="B13" s="11"/>
      <c r="C13" s="12">
        <f>SUM(G8:I12)</f>
        <v>7</v>
      </c>
      <c r="D13" s="12"/>
      <c r="E13" s="12"/>
    </row>
    <row r="14" ht="20.1" customHeight="1" spans="1:5">
      <c r="A14" s="11" t="s">
        <v>271</v>
      </c>
      <c r="B14" s="11"/>
      <c r="C14" s="12">
        <f>SUM(J8:J12)*2</f>
        <v>10</v>
      </c>
      <c r="D14" s="12"/>
      <c r="E14" s="12"/>
    </row>
    <row r="15" ht="20.1" customHeight="1" spans="1:5">
      <c r="A15" s="11" t="s">
        <v>197</v>
      </c>
      <c r="B15" s="11"/>
      <c r="C15" s="13">
        <f>SUM(C13/C14)*100</f>
        <v>70</v>
      </c>
      <c r="D15" s="13"/>
      <c r="E15" s="13"/>
    </row>
    <row r="16" ht="15.75" spans="1:5">
      <c r="A16" s="14" t="s">
        <v>272</v>
      </c>
      <c r="B16" s="15"/>
      <c r="C16" s="16">
        <f>IF(C15&lt;=25,1,IF(C15&lt;=50,2,IF(C15&lt;=75,3,4)))</f>
        <v>3</v>
      </c>
      <c r="D16" s="16"/>
      <c r="E16" s="16"/>
    </row>
    <row r="17" ht="15.75" spans="1:5">
      <c r="A17" s="17" t="s">
        <v>199</v>
      </c>
      <c r="B17" s="18"/>
      <c r="C17" s="16"/>
      <c r="D17" s="16"/>
      <c r="E17" s="16"/>
    </row>
    <row r="18" ht="15.75" spans="1:5">
      <c r="A18" s="19" t="s">
        <v>200</v>
      </c>
      <c r="B18" s="20"/>
      <c r="C18" s="16"/>
      <c r="D18" s="16"/>
      <c r="E18" s="16"/>
    </row>
  </sheetData>
  <sheetProtection sheet="1" objects="1" scenarios="1"/>
  <mergeCells count="14">
    <mergeCell ref="A4:E4"/>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8"/>
  <sheetViews>
    <sheetView showGridLines="0" showRowColHeaders="0" view="pageBreakPreview" zoomScaleNormal="100" zoomScaleSheetLayoutView="100" workbookViewId="0">
      <pane ySplit="7" topLeftCell="A12" activePane="bottomLeft" state="frozen"/>
      <selection/>
      <selection pane="bottomLeft" activeCell="D8" sqref="D8"/>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285714285714286"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273</v>
      </c>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54.75" customHeight="1" spans="1:10">
      <c r="A8" s="7">
        <v>1</v>
      </c>
      <c r="B8" s="8" t="s">
        <v>274</v>
      </c>
      <c r="C8" s="9"/>
      <c r="D8" s="9"/>
      <c r="E8" s="9" t="s">
        <v>189</v>
      </c>
      <c r="G8">
        <v>0</v>
      </c>
      <c r="H8">
        <f>IF(D8="V",1,0)</f>
        <v>0</v>
      </c>
      <c r="I8">
        <f>IF(E8="V",2,0)</f>
        <v>2</v>
      </c>
      <c r="J8">
        <v>1</v>
      </c>
    </row>
    <row r="9" ht="55.5" customHeight="1" spans="1:10">
      <c r="A9" s="7">
        <v>2</v>
      </c>
      <c r="B9" s="8" t="s">
        <v>275</v>
      </c>
      <c r="C9" s="9"/>
      <c r="D9" s="9" t="s">
        <v>189</v>
      </c>
      <c r="E9" s="9"/>
      <c r="F9" s="10"/>
      <c r="G9">
        <v>0</v>
      </c>
      <c r="H9">
        <f t="shared" ref="H9:H12" si="0">IF(D9="V",1,0)</f>
        <v>1</v>
      </c>
      <c r="I9">
        <f t="shared" ref="I9:I12" si="1">IF(E9="V",2,0)</f>
        <v>0</v>
      </c>
      <c r="J9">
        <v>1</v>
      </c>
    </row>
    <row r="10" ht="69.75" customHeight="1" spans="1:10">
      <c r="A10" s="7">
        <v>3</v>
      </c>
      <c r="B10" s="8" t="s">
        <v>276</v>
      </c>
      <c r="C10" s="9"/>
      <c r="D10" s="9" t="s">
        <v>189</v>
      </c>
      <c r="E10" s="9"/>
      <c r="G10">
        <v>0</v>
      </c>
      <c r="H10">
        <f>IF(D10="V",1,0)</f>
        <v>1</v>
      </c>
      <c r="I10">
        <f>IF(E10="V",2,0)</f>
        <v>0</v>
      </c>
      <c r="J10">
        <v>1</v>
      </c>
    </row>
    <row r="11" ht="53.25" customHeight="1" spans="1:10">
      <c r="A11" s="7">
        <v>4</v>
      </c>
      <c r="B11" s="8" t="s">
        <v>277</v>
      </c>
      <c r="C11" s="9"/>
      <c r="D11" s="9" t="s">
        <v>189</v>
      </c>
      <c r="E11" s="9"/>
      <c r="G11">
        <v>0</v>
      </c>
      <c r="H11">
        <f>IF(D11="V",1,0)</f>
        <v>1</v>
      </c>
      <c r="I11">
        <f>IF(E11="V",2,0)</f>
        <v>0</v>
      </c>
      <c r="J11">
        <v>1</v>
      </c>
    </row>
    <row r="12" ht="32.25" customHeight="1" spans="1:10">
      <c r="A12" s="7">
        <v>5</v>
      </c>
      <c r="B12" s="8" t="s">
        <v>278</v>
      </c>
      <c r="C12" s="9"/>
      <c r="D12" s="9" t="s">
        <v>189</v>
      </c>
      <c r="E12" s="9"/>
      <c r="G12">
        <v>0</v>
      </c>
      <c r="H12">
        <f>IF(D12="V",1,0)</f>
        <v>1</v>
      </c>
      <c r="I12">
        <f>IF(E12="V",2,0)</f>
        <v>0</v>
      </c>
      <c r="J12">
        <v>1</v>
      </c>
    </row>
    <row r="13" ht="20.1" customHeight="1" spans="1:5">
      <c r="A13" s="11" t="s">
        <v>279</v>
      </c>
      <c r="B13" s="11"/>
      <c r="C13" s="12">
        <f>SUM(G8:I12)</f>
        <v>6</v>
      </c>
      <c r="D13" s="12"/>
      <c r="E13" s="12"/>
    </row>
    <row r="14" ht="20.1" customHeight="1" spans="1:5">
      <c r="A14" s="11" t="s">
        <v>280</v>
      </c>
      <c r="B14" s="11"/>
      <c r="C14" s="12">
        <f>SUM(J8:J12)*2</f>
        <v>10</v>
      </c>
      <c r="D14" s="12"/>
      <c r="E14" s="12"/>
    </row>
    <row r="15" ht="20.1" customHeight="1" spans="1:5">
      <c r="A15" s="11" t="s">
        <v>197</v>
      </c>
      <c r="B15" s="11"/>
      <c r="C15" s="13">
        <f>SUM(C13/C14)*100</f>
        <v>60</v>
      </c>
      <c r="D15" s="13"/>
      <c r="E15" s="13"/>
    </row>
    <row r="16" ht="15.75" spans="1:5">
      <c r="A16" s="14" t="s">
        <v>281</v>
      </c>
      <c r="B16" s="15"/>
      <c r="C16" s="16">
        <f>IF(C15&lt;=25,1,IF(C15&lt;=50,2,IF(C15&lt;=75,3,4)))</f>
        <v>3</v>
      </c>
      <c r="D16" s="16"/>
      <c r="E16" s="16"/>
    </row>
    <row r="17" ht="15.75" spans="1:5">
      <c r="A17" s="17" t="s">
        <v>199</v>
      </c>
      <c r="B17" s="18"/>
      <c r="C17" s="16"/>
      <c r="D17" s="16"/>
      <c r="E17" s="16"/>
    </row>
    <row r="18" ht="15.75" spans="1:5">
      <c r="A18" s="19" t="s">
        <v>200</v>
      </c>
      <c r="B18" s="20"/>
      <c r="C18" s="16"/>
      <c r="D18" s="16"/>
      <c r="E18" s="16"/>
    </row>
  </sheetData>
  <sheetProtection sheet="1" objects="1" scenarios="1"/>
  <mergeCells count="13">
    <mergeCell ref="C6:E6"/>
    <mergeCell ref="A13:B13"/>
    <mergeCell ref="C13:E13"/>
    <mergeCell ref="A14:B14"/>
    <mergeCell ref="C14:E14"/>
    <mergeCell ref="A15:B15"/>
    <mergeCell ref="C15:E15"/>
    <mergeCell ref="A16:B16"/>
    <mergeCell ref="A17:B17"/>
    <mergeCell ref="A18:B18"/>
    <mergeCell ref="A6:A7"/>
    <mergeCell ref="B6:B7"/>
    <mergeCell ref="C16:E18"/>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1"/>
  <sheetViews>
    <sheetView showGridLines="0" showRowColHeaders="0" view="pageBreakPreview" zoomScaleNormal="100" zoomScaleSheetLayoutView="100" workbookViewId="0">
      <pane ySplit="7" topLeftCell="A8"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3.75" customHeight="1" spans="1:5">
      <c r="A4" s="21" t="s">
        <v>282</v>
      </c>
      <c r="B4" s="21"/>
      <c r="C4" s="21"/>
      <c r="D4" s="21"/>
      <c r="E4" s="21"/>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39.75" customHeight="1" spans="1:10">
      <c r="A8" s="7">
        <v>1</v>
      </c>
      <c r="B8" s="8" t="s">
        <v>283</v>
      </c>
      <c r="C8" s="9"/>
      <c r="D8" s="9"/>
      <c r="E8" s="9" t="s">
        <v>189</v>
      </c>
      <c r="G8">
        <v>0</v>
      </c>
      <c r="H8">
        <f>IF(D8="V",1,0)</f>
        <v>0</v>
      </c>
      <c r="I8">
        <f>IF(E8="V",2,0)</f>
        <v>2</v>
      </c>
      <c r="J8">
        <v>1</v>
      </c>
    </row>
    <row r="9" ht="71.25" customHeight="1" spans="1:10">
      <c r="A9" s="7">
        <v>2</v>
      </c>
      <c r="B9" s="8" t="s">
        <v>284</v>
      </c>
      <c r="C9" s="9"/>
      <c r="D9" s="9"/>
      <c r="E9" s="9" t="s">
        <v>189</v>
      </c>
      <c r="F9" s="10"/>
      <c r="G9">
        <v>0</v>
      </c>
      <c r="H9">
        <f t="shared" ref="H9:H15" si="0">IF(D9="V",1,0)</f>
        <v>0</v>
      </c>
      <c r="I9">
        <f t="shared" ref="I9:I15" si="1">IF(E9="V",2,0)</f>
        <v>2</v>
      </c>
      <c r="J9">
        <v>1</v>
      </c>
    </row>
    <row r="10" ht="57.75" customHeight="1" spans="1:10">
      <c r="A10" s="7">
        <v>3</v>
      </c>
      <c r="B10" s="8" t="s">
        <v>285</v>
      </c>
      <c r="C10" s="9"/>
      <c r="D10" s="9" t="s">
        <v>189</v>
      </c>
      <c r="E10" s="9"/>
      <c r="G10">
        <v>0</v>
      </c>
      <c r="H10">
        <f>IF(D10="V",1,0)</f>
        <v>1</v>
      </c>
      <c r="I10">
        <f>IF(E10="V",2,0)</f>
        <v>0</v>
      </c>
      <c r="J10">
        <v>1</v>
      </c>
    </row>
    <row r="11" ht="69.75" customHeight="1" spans="1:10">
      <c r="A11" s="7">
        <v>4</v>
      </c>
      <c r="B11" s="8" t="s">
        <v>286</v>
      </c>
      <c r="C11" s="9"/>
      <c r="D11" s="9" t="s">
        <v>189</v>
      </c>
      <c r="E11" s="9"/>
      <c r="G11">
        <v>0</v>
      </c>
      <c r="H11">
        <f>IF(D11="V",1,0)</f>
        <v>1</v>
      </c>
      <c r="I11">
        <f>IF(E11="V",2,0)</f>
        <v>0</v>
      </c>
      <c r="J11">
        <v>1</v>
      </c>
    </row>
    <row r="12" ht="53.25" customHeight="1" spans="1:10">
      <c r="A12" s="7">
        <v>5</v>
      </c>
      <c r="B12" s="8" t="s">
        <v>287</v>
      </c>
      <c r="C12" s="9"/>
      <c r="D12" s="9" t="s">
        <v>189</v>
      </c>
      <c r="E12" s="9"/>
      <c r="G12">
        <v>0</v>
      </c>
      <c r="H12">
        <f>IF(D12="V",1,0)</f>
        <v>1</v>
      </c>
      <c r="I12">
        <f>IF(E12="V",2,0)</f>
        <v>0</v>
      </c>
      <c r="J12">
        <v>1</v>
      </c>
    </row>
    <row r="13" ht="42.75" customHeight="1" spans="1:10">
      <c r="A13" s="7">
        <v>6</v>
      </c>
      <c r="B13" s="8" t="s">
        <v>288</v>
      </c>
      <c r="C13" s="9"/>
      <c r="D13" s="9" t="s">
        <v>189</v>
      </c>
      <c r="E13" s="9"/>
      <c r="G13">
        <v>0</v>
      </c>
      <c r="H13">
        <f>IF(D13="V",1,0)</f>
        <v>1</v>
      </c>
      <c r="I13">
        <f>IF(E13="V",2,0)</f>
        <v>0</v>
      </c>
      <c r="J13">
        <v>1</v>
      </c>
    </row>
    <row r="14" ht="53.25" customHeight="1" spans="1:10">
      <c r="A14" s="7">
        <v>7</v>
      </c>
      <c r="B14" s="8" t="s">
        <v>289</v>
      </c>
      <c r="C14" s="9"/>
      <c r="D14" s="9" t="s">
        <v>189</v>
      </c>
      <c r="E14" s="9"/>
      <c r="G14">
        <v>0</v>
      </c>
      <c r="H14">
        <f>IF(D14="V",1,0)</f>
        <v>1</v>
      </c>
      <c r="I14">
        <f>IF(E14="V",2,0)</f>
        <v>0</v>
      </c>
      <c r="J14">
        <v>1</v>
      </c>
    </row>
    <row r="15" ht="33.75" customHeight="1" spans="1:10">
      <c r="A15" s="7">
        <v>8</v>
      </c>
      <c r="B15" s="8" t="s">
        <v>290</v>
      </c>
      <c r="C15" s="9"/>
      <c r="D15" s="9"/>
      <c r="E15" s="9" t="s">
        <v>189</v>
      </c>
      <c r="G15">
        <v>0</v>
      </c>
      <c r="H15">
        <f>IF(D15="V",1,0)</f>
        <v>0</v>
      </c>
      <c r="I15">
        <f>IF(E15="V",2,0)</f>
        <v>2</v>
      </c>
      <c r="J15">
        <v>1</v>
      </c>
    </row>
    <row r="16" ht="20.1" customHeight="1" spans="1:5">
      <c r="A16" s="11" t="s">
        <v>291</v>
      </c>
      <c r="B16" s="11"/>
      <c r="C16" s="12">
        <f>SUM(G8:I15)</f>
        <v>11</v>
      </c>
      <c r="D16" s="12"/>
      <c r="E16" s="12"/>
    </row>
    <row r="17" ht="20.1" customHeight="1" spans="1:5">
      <c r="A17" s="11" t="s">
        <v>292</v>
      </c>
      <c r="B17" s="11"/>
      <c r="C17" s="12">
        <f>SUM(J8:J15)*2</f>
        <v>16</v>
      </c>
      <c r="D17" s="12"/>
      <c r="E17" s="12"/>
    </row>
    <row r="18" ht="20.1" customHeight="1" spans="1:5">
      <c r="A18" s="11" t="s">
        <v>197</v>
      </c>
      <c r="B18" s="11"/>
      <c r="C18" s="13">
        <f>SUM(C16/C17)*100</f>
        <v>68.75</v>
      </c>
      <c r="D18" s="13"/>
      <c r="E18" s="13"/>
    </row>
    <row r="19" ht="15.75" spans="1:5">
      <c r="A19" s="14" t="s">
        <v>293</v>
      </c>
      <c r="B19" s="15"/>
      <c r="C19" s="16">
        <f>IF(C18&lt;=25,1,IF(C18&lt;=50,2,IF(C18&lt;=75,3,4)))</f>
        <v>3</v>
      </c>
      <c r="D19" s="16"/>
      <c r="E19" s="16"/>
    </row>
    <row r="20" ht="15.75" spans="1:5">
      <c r="A20" s="17" t="s">
        <v>199</v>
      </c>
      <c r="B20" s="18"/>
      <c r="C20" s="16"/>
      <c r="D20" s="16"/>
      <c r="E20" s="16"/>
    </row>
    <row r="21" ht="15.75" spans="1:5">
      <c r="A21" s="19" t="s">
        <v>200</v>
      </c>
      <c r="B21" s="20"/>
      <c r="C21" s="16"/>
      <c r="D21" s="16"/>
      <c r="E21" s="16"/>
    </row>
  </sheetData>
  <sheetProtection sheet="1" objects="1" scenarios="1"/>
  <mergeCells count="14">
    <mergeCell ref="A4:E4"/>
    <mergeCell ref="C6:E6"/>
    <mergeCell ref="A16:B16"/>
    <mergeCell ref="C16:E16"/>
    <mergeCell ref="A17:B17"/>
    <mergeCell ref="C17:E17"/>
    <mergeCell ref="A18:B18"/>
    <mergeCell ref="C18:E18"/>
    <mergeCell ref="A19:B19"/>
    <mergeCell ref="A20:B20"/>
    <mergeCell ref="A21:B21"/>
    <mergeCell ref="A6:A7"/>
    <mergeCell ref="B6:B7"/>
    <mergeCell ref="C19:E21"/>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10"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customHeight="1" spans="1:5">
      <c r="A4" s="22" t="s">
        <v>294</v>
      </c>
      <c r="B4" s="23"/>
      <c r="C4" s="23"/>
      <c r="D4" s="23"/>
      <c r="E4" s="23"/>
    </row>
    <row r="5" ht="7.5" customHeight="1" spans="1:5">
      <c r="A5" s="24"/>
      <c r="B5" s="24"/>
      <c r="C5" s="24"/>
      <c r="D5" s="24"/>
      <c r="E5" s="24"/>
    </row>
    <row r="6" ht="21" customHeight="1" spans="1:5">
      <c r="A6" s="6" t="s">
        <v>185</v>
      </c>
      <c r="B6" s="6" t="s">
        <v>186</v>
      </c>
      <c r="C6" s="6" t="s">
        <v>187</v>
      </c>
      <c r="D6" s="6"/>
      <c r="E6" s="6"/>
    </row>
    <row r="7" ht="21.75" customHeight="1" spans="1:5">
      <c r="A7" s="6"/>
      <c r="B7" s="6"/>
      <c r="C7" s="6">
        <v>0</v>
      </c>
      <c r="D7" s="6">
        <v>1</v>
      </c>
      <c r="E7" s="6">
        <v>2</v>
      </c>
    </row>
    <row r="8" ht="66" customHeight="1" spans="1:10">
      <c r="A8" s="7">
        <v>1</v>
      </c>
      <c r="B8" s="8" t="s">
        <v>295</v>
      </c>
      <c r="C8" s="9"/>
      <c r="D8" s="9"/>
      <c r="E8" s="9" t="s">
        <v>189</v>
      </c>
      <c r="G8">
        <v>0</v>
      </c>
      <c r="H8">
        <f>IF(D8="V",1,0)</f>
        <v>0</v>
      </c>
      <c r="I8">
        <f>IF(E8="V",2,0)</f>
        <v>2</v>
      </c>
      <c r="J8">
        <v>1</v>
      </c>
    </row>
    <row r="9" ht="74.25" customHeight="1" spans="1:10">
      <c r="A9" s="7">
        <v>2</v>
      </c>
      <c r="B9" s="8" t="s">
        <v>296</v>
      </c>
      <c r="C9" s="9"/>
      <c r="D9" s="9" t="s">
        <v>189</v>
      </c>
      <c r="E9" s="9"/>
      <c r="F9" s="10"/>
      <c r="G9">
        <v>0</v>
      </c>
      <c r="H9">
        <f t="shared" ref="H9:H10" si="0">IF(D9="V",1,0)</f>
        <v>1</v>
      </c>
      <c r="I9">
        <f t="shared" ref="I9:I10" si="1">IF(E9="V",2,0)</f>
        <v>0</v>
      </c>
      <c r="J9">
        <v>1</v>
      </c>
    </row>
    <row r="10" ht="75.75" customHeight="1" spans="1:10">
      <c r="A10" s="7">
        <v>3</v>
      </c>
      <c r="B10" s="8" t="s">
        <v>297</v>
      </c>
      <c r="C10" s="9"/>
      <c r="D10" s="9" t="s">
        <v>189</v>
      </c>
      <c r="E10" s="9"/>
      <c r="G10">
        <v>0</v>
      </c>
      <c r="H10">
        <f>IF(D10="V",1,0)</f>
        <v>1</v>
      </c>
      <c r="I10">
        <f>IF(E10="V",2,0)</f>
        <v>0</v>
      </c>
      <c r="J10">
        <v>1</v>
      </c>
    </row>
    <row r="11" ht="20.1" customHeight="1" spans="1:5">
      <c r="A11" s="11" t="s">
        <v>298</v>
      </c>
      <c r="B11" s="11"/>
      <c r="C11" s="12">
        <f>SUM(G8:I10)</f>
        <v>4</v>
      </c>
      <c r="D11" s="12"/>
      <c r="E11" s="12"/>
    </row>
    <row r="12" ht="20.1" customHeight="1" spans="1:5">
      <c r="A12" s="11" t="s">
        <v>299</v>
      </c>
      <c r="B12" s="11"/>
      <c r="C12" s="12">
        <f>SUM(J8:J10)*2</f>
        <v>6</v>
      </c>
      <c r="D12" s="12"/>
      <c r="E12" s="12"/>
    </row>
    <row r="13" ht="20.1" customHeight="1" spans="1:5">
      <c r="A13" s="11" t="s">
        <v>197</v>
      </c>
      <c r="B13" s="11"/>
      <c r="C13" s="13">
        <f>SUM(C11/C12)*100</f>
        <v>66.6666666666667</v>
      </c>
      <c r="D13" s="13"/>
      <c r="E13" s="13"/>
    </row>
    <row r="14" ht="15.75" spans="1:5">
      <c r="A14" s="14" t="s">
        <v>300</v>
      </c>
      <c r="B14" s="15"/>
      <c r="C14" s="16">
        <f>IF(C13&lt;=25,1,IF(C13&lt;=50,2,IF(C13&lt;=75,3,4)))</f>
        <v>3</v>
      </c>
      <c r="D14" s="16"/>
      <c r="E14" s="16"/>
    </row>
    <row r="15" ht="15.75" spans="1:5">
      <c r="A15" s="17" t="s">
        <v>199</v>
      </c>
      <c r="B15" s="18"/>
      <c r="C15" s="16"/>
      <c r="D15" s="16"/>
      <c r="E15" s="16"/>
    </row>
    <row r="16" ht="15.75" spans="1:5">
      <c r="A16" s="19" t="s">
        <v>200</v>
      </c>
      <c r="B16" s="20"/>
      <c r="C16" s="16"/>
      <c r="D16" s="16"/>
      <c r="E16" s="16"/>
    </row>
  </sheetData>
  <sheetProtection sheet="1" objects="1" scenarios="1"/>
  <mergeCells count="13">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8"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7" max="7" width="0.285714285714286"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7.5" customHeight="1" spans="1:5">
      <c r="A4" s="21" t="s">
        <v>301</v>
      </c>
      <c r="B4" s="21"/>
      <c r="C4" s="21"/>
      <c r="D4" s="21"/>
      <c r="E4" s="21"/>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78" customHeight="1" spans="1:10">
      <c r="A8" s="7">
        <v>1</v>
      </c>
      <c r="B8" s="8" t="s">
        <v>302</v>
      </c>
      <c r="C8" s="9"/>
      <c r="D8" s="9"/>
      <c r="E8" s="9" t="s">
        <v>189</v>
      </c>
      <c r="G8">
        <v>0</v>
      </c>
      <c r="H8">
        <f>IF(D8="V",1,0)</f>
        <v>0</v>
      </c>
      <c r="I8">
        <f>IF(E8="V",2,0)</f>
        <v>2</v>
      </c>
      <c r="J8">
        <v>1</v>
      </c>
    </row>
    <row r="9" ht="63.75" customHeight="1" spans="1:10">
      <c r="A9" s="7">
        <v>2</v>
      </c>
      <c r="B9" s="8" t="s">
        <v>303</v>
      </c>
      <c r="C9" s="9"/>
      <c r="D9" s="9" t="s">
        <v>189</v>
      </c>
      <c r="E9" s="9"/>
      <c r="F9" s="10"/>
      <c r="G9">
        <v>0</v>
      </c>
      <c r="H9">
        <f t="shared" ref="H9:H10" si="0">IF(D9="V",1,0)</f>
        <v>1</v>
      </c>
      <c r="I9">
        <f t="shared" ref="I9:I10" si="1">IF(E9="V",2,0)</f>
        <v>0</v>
      </c>
      <c r="J9">
        <v>1</v>
      </c>
    </row>
    <row r="10" ht="59.25" customHeight="1" spans="1:10">
      <c r="A10" s="7">
        <v>3</v>
      </c>
      <c r="B10" s="8" t="s">
        <v>304</v>
      </c>
      <c r="C10" s="9"/>
      <c r="D10" s="9" t="s">
        <v>189</v>
      </c>
      <c r="E10" s="9"/>
      <c r="G10">
        <v>0</v>
      </c>
      <c r="H10">
        <f>IF(D10="V",1,0)</f>
        <v>1</v>
      </c>
      <c r="I10">
        <f>IF(E10="V",2,0)</f>
        <v>0</v>
      </c>
      <c r="J10">
        <v>1</v>
      </c>
    </row>
    <row r="11" ht="20.1" customHeight="1" spans="1:5">
      <c r="A11" s="11" t="s">
        <v>305</v>
      </c>
      <c r="B11" s="11"/>
      <c r="C11" s="12">
        <f>SUM(G8:I10)</f>
        <v>4</v>
      </c>
      <c r="D11" s="12"/>
      <c r="E11" s="12"/>
    </row>
    <row r="12" ht="20.1" customHeight="1" spans="1:5">
      <c r="A12" s="11" t="s">
        <v>306</v>
      </c>
      <c r="B12" s="11"/>
      <c r="C12" s="12">
        <f>SUM(J8:J10)*2</f>
        <v>6</v>
      </c>
      <c r="D12" s="12"/>
      <c r="E12" s="12"/>
    </row>
    <row r="13" ht="20.1" customHeight="1" spans="1:5">
      <c r="A13" s="11" t="s">
        <v>197</v>
      </c>
      <c r="B13" s="11"/>
      <c r="C13" s="13">
        <f>SUM(C11/C12)*100</f>
        <v>66.6666666666667</v>
      </c>
      <c r="D13" s="13"/>
      <c r="E13" s="13"/>
    </row>
    <row r="14" ht="15.75" spans="1:5">
      <c r="A14" s="14" t="s">
        <v>307</v>
      </c>
      <c r="B14" s="15"/>
      <c r="C14" s="16">
        <f>IF(C13&lt;=25,1,IF(C13&lt;=50,2,IF(C13&lt;=75,3,4)))</f>
        <v>3</v>
      </c>
      <c r="D14" s="16"/>
      <c r="E14" s="16"/>
    </row>
    <row r="15" ht="15.75" spans="1:5">
      <c r="A15" s="17" t="s">
        <v>199</v>
      </c>
      <c r="B15" s="18"/>
      <c r="C15" s="16"/>
      <c r="D15" s="16"/>
      <c r="E15" s="16"/>
    </row>
    <row r="16" ht="15.75" spans="1:5">
      <c r="A16" s="19" t="s">
        <v>200</v>
      </c>
      <c r="B16" s="20"/>
      <c r="C16" s="16"/>
      <c r="D16" s="16"/>
      <c r="E16" s="16"/>
    </row>
  </sheetData>
  <sheetProtection sheet="1" objects="1" scenarios="1"/>
  <mergeCells count="14">
    <mergeCell ref="A4:E4"/>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7"/>
  <sheetViews>
    <sheetView showGridLines="0" showRowColHeaders="0" tabSelected="1" workbookViewId="0">
      <selection activeCell="J13" sqref="J13"/>
    </sheetView>
  </sheetViews>
  <sheetFormatPr defaultColWidth="9" defaultRowHeight="15"/>
  <cols>
    <col min="1" max="1" width="5.42857142857143" customWidth="1"/>
    <col min="2" max="2" width="5.14285714285714" customWidth="1"/>
    <col min="3" max="3" width="30.7142857142857" customWidth="1"/>
    <col min="4" max="4" width="1.85714285714286" customWidth="1"/>
    <col min="5" max="5" width="32" customWidth="1"/>
    <col min="6" max="6" width="4" customWidth="1"/>
    <col min="7" max="7" width="4.14285714285714" customWidth="1"/>
    <col min="8" max="8" width="22.7142857142857" customWidth="1"/>
    <col min="9" max="9" width="1.71428571428571" customWidth="1"/>
    <col min="10" max="10" width="27.2857142857143" customWidth="1"/>
    <col min="11" max="11" width="4.57142857142857" customWidth="1"/>
    <col min="14" max="14" width="26.5714285714286" customWidth="1"/>
  </cols>
  <sheetData>
    <row r="1" spans="1:11">
      <c r="A1" s="183"/>
      <c r="B1" s="183"/>
      <c r="C1" s="183"/>
      <c r="D1" s="183"/>
      <c r="E1" s="183"/>
      <c r="F1" s="183"/>
      <c r="G1" s="183"/>
      <c r="H1" s="183"/>
      <c r="I1" s="183"/>
      <c r="J1" s="183"/>
      <c r="K1" s="183"/>
    </row>
    <row r="2" ht="23.25" spans="1:11">
      <c r="A2" s="183"/>
      <c r="B2" s="184" t="s">
        <v>0</v>
      </c>
      <c r="C2" s="185"/>
      <c r="D2" s="185"/>
      <c r="E2" s="186"/>
      <c r="F2" s="183"/>
      <c r="G2" s="187" t="s">
        <v>1</v>
      </c>
      <c r="H2" s="188"/>
      <c r="I2" s="188"/>
      <c r="J2" s="234"/>
      <c r="K2" s="183"/>
    </row>
    <row r="3" ht="5.25" customHeight="1" spans="1:11">
      <c r="A3" s="183"/>
      <c r="B3" s="183"/>
      <c r="C3" s="183"/>
      <c r="D3" s="183"/>
      <c r="E3" s="183"/>
      <c r="F3" s="183"/>
      <c r="G3" s="189"/>
      <c r="H3" s="189"/>
      <c r="I3" s="189"/>
      <c r="J3" s="189"/>
      <c r="K3" s="183"/>
    </row>
    <row r="4" spans="1:11">
      <c r="A4" s="183"/>
      <c r="B4" s="190">
        <v>1</v>
      </c>
      <c r="C4" s="191" t="s">
        <v>2</v>
      </c>
      <c r="D4" s="191" t="s">
        <v>3</v>
      </c>
      <c r="E4" s="192" t="s">
        <v>4</v>
      </c>
      <c r="F4" s="183"/>
      <c r="G4" s="193">
        <v>1</v>
      </c>
      <c r="H4" s="194" t="s">
        <v>5</v>
      </c>
      <c r="I4" s="194" t="s">
        <v>3</v>
      </c>
      <c r="J4" s="235" t="s">
        <v>6</v>
      </c>
      <c r="K4" s="183"/>
    </row>
    <row r="5" spans="1:11">
      <c r="A5" s="183"/>
      <c r="B5" s="195">
        <v>2</v>
      </c>
      <c r="C5" s="196" t="s">
        <v>7</v>
      </c>
      <c r="D5" s="196" t="s">
        <v>3</v>
      </c>
      <c r="E5" s="197" t="s">
        <v>8</v>
      </c>
      <c r="F5" s="183"/>
      <c r="G5" s="198">
        <v>2</v>
      </c>
      <c r="H5" s="199" t="s">
        <v>9</v>
      </c>
      <c r="I5" s="199" t="s">
        <v>3</v>
      </c>
      <c r="J5" s="236" t="s">
        <v>10</v>
      </c>
      <c r="K5" s="183"/>
    </row>
    <row r="6" spans="1:11">
      <c r="A6" s="183"/>
      <c r="B6" s="200">
        <v>3</v>
      </c>
      <c r="C6" s="201" t="s">
        <v>11</v>
      </c>
      <c r="D6" s="201" t="s">
        <v>3</v>
      </c>
      <c r="E6" s="202" t="s">
        <v>12</v>
      </c>
      <c r="F6" s="183"/>
      <c r="G6" s="203">
        <v>3</v>
      </c>
      <c r="H6" s="204" t="s">
        <v>13</v>
      </c>
      <c r="I6" s="204" t="s">
        <v>3</v>
      </c>
      <c r="J6" s="237" t="s">
        <v>14</v>
      </c>
      <c r="K6" s="183"/>
    </row>
    <row r="7" spans="1:11">
      <c r="A7" s="183"/>
      <c r="B7" s="195">
        <v>4</v>
      </c>
      <c r="C7" s="196" t="s">
        <v>15</v>
      </c>
      <c r="D7" s="196" t="s">
        <v>3</v>
      </c>
      <c r="E7" s="205" t="s">
        <v>16</v>
      </c>
      <c r="F7" s="183"/>
      <c r="G7" s="206">
        <v>4</v>
      </c>
      <c r="H7" s="207" t="s">
        <v>17</v>
      </c>
      <c r="I7" s="207" t="s">
        <v>3</v>
      </c>
      <c r="J7" s="238" t="s">
        <v>18</v>
      </c>
      <c r="K7" s="183"/>
    </row>
    <row r="8" spans="1:11">
      <c r="A8" s="183"/>
      <c r="B8" s="200">
        <v>5</v>
      </c>
      <c r="C8" s="201" t="s">
        <v>19</v>
      </c>
      <c r="D8" s="201" t="s">
        <v>3</v>
      </c>
      <c r="E8" s="202" t="s">
        <v>20</v>
      </c>
      <c r="F8" s="183"/>
      <c r="G8" s="183"/>
      <c r="H8" s="183"/>
      <c r="I8" s="183"/>
      <c r="J8" s="183"/>
      <c r="K8" s="183"/>
    </row>
    <row r="9" spans="1:11">
      <c r="A9" s="183"/>
      <c r="B9" s="195">
        <v>6</v>
      </c>
      <c r="C9" s="196" t="s">
        <v>21</v>
      </c>
      <c r="D9" s="196" t="s">
        <v>3</v>
      </c>
      <c r="E9" s="254" t="s">
        <v>22</v>
      </c>
      <c r="F9" s="183"/>
      <c r="G9" s="209" t="s">
        <v>23</v>
      </c>
      <c r="H9" s="210"/>
      <c r="I9" s="210"/>
      <c r="J9" s="239"/>
      <c r="K9" s="183"/>
    </row>
    <row r="10" spans="1:17">
      <c r="A10" s="183"/>
      <c r="B10" s="200">
        <v>7</v>
      </c>
      <c r="C10" s="201" t="s">
        <v>24</v>
      </c>
      <c r="D10" s="201" t="s">
        <v>3</v>
      </c>
      <c r="E10" s="255" t="s">
        <v>25</v>
      </c>
      <c r="F10" s="183"/>
      <c r="G10" s="193">
        <v>1</v>
      </c>
      <c r="H10" s="194" t="s">
        <v>26</v>
      </c>
      <c r="I10" s="194" t="s">
        <v>3</v>
      </c>
      <c r="J10" s="235" t="s">
        <v>27</v>
      </c>
      <c r="K10" s="183"/>
      <c r="M10" s="240" t="s">
        <v>28</v>
      </c>
      <c r="N10" s="240" t="s">
        <v>29</v>
      </c>
      <c r="O10" s="240" t="s">
        <v>30</v>
      </c>
      <c r="P10" s="240" t="s">
        <v>31</v>
      </c>
      <c r="Q10" s="240" t="s">
        <v>32</v>
      </c>
    </row>
    <row r="11" spans="1:17">
      <c r="A11" s="183"/>
      <c r="B11" s="195">
        <v>8</v>
      </c>
      <c r="C11" s="196" t="s">
        <v>33</v>
      </c>
      <c r="D11" s="196" t="s">
        <v>3</v>
      </c>
      <c r="E11" s="254" t="s">
        <v>34</v>
      </c>
      <c r="F11" s="183"/>
      <c r="G11" s="198">
        <v>2</v>
      </c>
      <c r="H11" s="199" t="s">
        <v>35</v>
      </c>
      <c r="I11" s="199" t="s">
        <v>3</v>
      </c>
      <c r="J11" s="236" t="s">
        <v>36</v>
      </c>
      <c r="K11" s="183"/>
      <c r="M11" s="241">
        <v>1</v>
      </c>
      <c r="N11" s="242" t="s">
        <v>37</v>
      </c>
      <c r="O11" s="243">
        <v>50</v>
      </c>
      <c r="P11" s="243">
        <v>3</v>
      </c>
      <c r="Q11" s="243">
        <f>10%*O11</f>
        <v>5</v>
      </c>
    </row>
    <row r="12" spans="1:17">
      <c r="A12" s="183"/>
      <c r="B12" s="200">
        <v>9</v>
      </c>
      <c r="C12" s="201" t="s">
        <v>38</v>
      </c>
      <c r="D12" s="201" t="s">
        <v>3</v>
      </c>
      <c r="E12" s="256" t="s">
        <v>39</v>
      </c>
      <c r="F12" s="183"/>
      <c r="G12" s="203">
        <v>3</v>
      </c>
      <c r="H12" s="204" t="s">
        <v>40</v>
      </c>
      <c r="I12" s="204" t="s">
        <v>3</v>
      </c>
      <c r="J12" s="237" t="s">
        <v>41</v>
      </c>
      <c r="K12" s="183"/>
      <c r="M12" s="241">
        <v>2</v>
      </c>
      <c r="N12" s="242" t="s">
        <v>42</v>
      </c>
      <c r="O12" s="243">
        <v>50</v>
      </c>
      <c r="P12" s="243">
        <v>3</v>
      </c>
      <c r="Q12" s="243">
        <f t="shared" ref="Q12:Q22" si="0">10%*O12</f>
        <v>5</v>
      </c>
    </row>
    <row r="13" spans="1:17">
      <c r="A13" s="183"/>
      <c r="B13" s="195">
        <v>10</v>
      </c>
      <c r="C13" s="196" t="s">
        <v>43</v>
      </c>
      <c r="D13" s="196" t="s">
        <v>3</v>
      </c>
      <c r="E13" s="205" t="s">
        <v>44</v>
      </c>
      <c r="F13" s="183"/>
      <c r="G13" s="206">
        <v>4</v>
      </c>
      <c r="H13" s="207" t="s">
        <v>45</v>
      </c>
      <c r="I13" s="207" t="s">
        <v>3</v>
      </c>
      <c r="J13" s="238" t="s">
        <v>46</v>
      </c>
      <c r="K13" s="183"/>
      <c r="M13" s="241">
        <v>3</v>
      </c>
      <c r="N13" s="242" t="s">
        <v>47</v>
      </c>
      <c r="O13" s="243">
        <v>50</v>
      </c>
      <c r="P13" s="243">
        <v>3</v>
      </c>
      <c r="Q13" s="243">
        <f>10%*O13</f>
        <v>5</v>
      </c>
    </row>
    <row r="14" spans="1:17">
      <c r="A14" s="183"/>
      <c r="B14" s="200">
        <v>11</v>
      </c>
      <c r="C14" s="201" t="s">
        <v>48</v>
      </c>
      <c r="D14" s="201" t="s">
        <v>3</v>
      </c>
      <c r="E14" s="202" t="s">
        <v>49</v>
      </c>
      <c r="F14" s="183"/>
      <c r="G14" s="212"/>
      <c r="H14" s="213"/>
      <c r="I14" s="213"/>
      <c r="J14" s="213"/>
      <c r="K14" s="183"/>
      <c r="M14" s="241">
        <v>4</v>
      </c>
      <c r="N14" s="242" t="s">
        <v>50</v>
      </c>
      <c r="O14" s="243">
        <v>50</v>
      </c>
      <c r="P14" s="243">
        <v>3</v>
      </c>
      <c r="Q14" s="243">
        <f>10%*O14</f>
        <v>5</v>
      </c>
    </row>
    <row r="15" spans="1:17">
      <c r="A15" s="183"/>
      <c r="B15" s="195">
        <v>12</v>
      </c>
      <c r="C15" s="196" t="s">
        <v>51</v>
      </c>
      <c r="D15" s="196" t="s">
        <v>3</v>
      </c>
      <c r="E15" s="205" t="s">
        <v>52</v>
      </c>
      <c r="F15" s="183"/>
      <c r="G15" s="209" t="s">
        <v>53</v>
      </c>
      <c r="H15" s="210"/>
      <c r="I15" s="210"/>
      <c r="J15" s="244"/>
      <c r="K15" s="183"/>
      <c r="M15" s="241">
        <v>5</v>
      </c>
      <c r="N15" s="242" t="s">
        <v>54</v>
      </c>
      <c r="O15" s="243">
        <v>50</v>
      </c>
      <c r="P15" s="243">
        <v>3</v>
      </c>
      <c r="Q15" s="243">
        <f>10%*O15</f>
        <v>5</v>
      </c>
    </row>
    <row r="16" ht="18.75" spans="1:17">
      <c r="A16" s="183"/>
      <c r="B16" s="200">
        <v>13</v>
      </c>
      <c r="C16" s="201" t="s">
        <v>55</v>
      </c>
      <c r="D16" s="201" t="s">
        <v>3</v>
      </c>
      <c r="E16" s="202" t="s">
        <v>56</v>
      </c>
      <c r="F16" s="183"/>
      <c r="G16" s="214" t="s">
        <v>57</v>
      </c>
      <c r="H16" s="215"/>
      <c r="I16" s="245" t="s">
        <v>3</v>
      </c>
      <c r="J16" s="246">
        <v>6</v>
      </c>
      <c r="K16" s="183"/>
      <c r="M16" s="241">
        <v>6</v>
      </c>
      <c r="N16" s="242" t="s">
        <v>58</v>
      </c>
      <c r="O16" s="243">
        <v>50</v>
      </c>
      <c r="P16" s="243">
        <v>7</v>
      </c>
      <c r="Q16" s="243">
        <f>10%*O16</f>
        <v>5</v>
      </c>
    </row>
    <row r="17" spans="1:17">
      <c r="A17" s="183"/>
      <c r="B17" s="195">
        <v>14</v>
      </c>
      <c r="C17" s="196" t="s">
        <v>59</v>
      </c>
      <c r="D17" s="196" t="s">
        <v>3</v>
      </c>
      <c r="E17" s="205" t="s">
        <v>18</v>
      </c>
      <c r="F17" s="183"/>
      <c r="G17" s="216">
        <v>1</v>
      </c>
      <c r="H17" s="217" t="s">
        <v>60</v>
      </c>
      <c r="I17" s="217" t="s">
        <v>3</v>
      </c>
      <c r="J17" s="247">
        <v>50</v>
      </c>
      <c r="K17" s="183"/>
      <c r="M17" s="241">
        <v>7</v>
      </c>
      <c r="N17" s="242" t="s">
        <v>61</v>
      </c>
      <c r="O17" s="242">
        <v>100</v>
      </c>
      <c r="P17" s="242">
        <v>9</v>
      </c>
      <c r="Q17" s="243">
        <f>10%*O17</f>
        <v>10</v>
      </c>
    </row>
    <row r="18" spans="1:17">
      <c r="A18" s="183"/>
      <c r="B18" s="200">
        <v>15</v>
      </c>
      <c r="C18" s="201" t="s">
        <v>62</v>
      </c>
      <c r="D18" s="201" t="s">
        <v>3</v>
      </c>
      <c r="E18" s="202" t="s">
        <v>63</v>
      </c>
      <c r="F18" s="183"/>
      <c r="G18" s="218">
        <v>2</v>
      </c>
      <c r="H18" s="219" t="s">
        <v>64</v>
      </c>
      <c r="I18" s="219" t="s">
        <v>3</v>
      </c>
      <c r="J18" s="248">
        <v>7</v>
      </c>
      <c r="K18" s="183"/>
      <c r="M18" s="241">
        <v>8</v>
      </c>
      <c r="N18" s="242" t="s">
        <v>65</v>
      </c>
      <c r="O18" s="242">
        <v>100</v>
      </c>
      <c r="P18" s="242">
        <v>12</v>
      </c>
      <c r="Q18" s="243">
        <f>10%*O18</f>
        <v>10</v>
      </c>
    </row>
    <row r="19" spans="1:17">
      <c r="A19" s="183"/>
      <c r="B19" s="195">
        <v>16</v>
      </c>
      <c r="C19" s="196" t="s">
        <v>66</v>
      </c>
      <c r="D19" s="196" t="s">
        <v>3</v>
      </c>
      <c r="E19" s="197" t="s">
        <v>67</v>
      </c>
      <c r="F19" s="183"/>
      <c r="G19" s="220">
        <v>3</v>
      </c>
      <c r="H19" s="221" t="s">
        <v>32</v>
      </c>
      <c r="I19" s="221" t="s">
        <v>3</v>
      </c>
      <c r="J19" s="249">
        <v>5</v>
      </c>
      <c r="K19" s="183"/>
      <c r="M19" s="241">
        <v>9</v>
      </c>
      <c r="N19" s="242" t="s">
        <v>68</v>
      </c>
      <c r="O19" s="243">
        <v>150</v>
      </c>
      <c r="P19" s="243">
        <v>16</v>
      </c>
      <c r="Q19" s="243">
        <f>10%*O19</f>
        <v>15</v>
      </c>
    </row>
    <row r="20" spans="1:17">
      <c r="A20" s="183"/>
      <c r="B20" s="200">
        <v>17</v>
      </c>
      <c r="C20" s="201" t="s">
        <v>69</v>
      </c>
      <c r="D20" s="201" t="s">
        <v>3</v>
      </c>
      <c r="E20" s="222" t="s">
        <v>70</v>
      </c>
      <c r="F20" s="183"/>
      <c r="G20" s="223"/>
      <c r="H20" s="183"/>
      <c r="I20" s="183"/>
      <c r="J20" s="183"/>
      <c r="K20" s="183"/>
      <c r="M20" s="241">
        <v>10</v>
      </c>
      <c r="N20" s="242" t="s">
        <v>71</v>
      </c>
      <c r="O20" s="243">
        <v>150</v>
      </c>
      <c r="P20" s="243">
        <v>16</v>
      </c>
      <c r="Q20" s="243">
        <f>10%*O20</f>
        <v>15</v>
      </c>
    </row>
    <row r="21" spans="1:17">
      <c r="A21" s="183"/>
      <c r="B21" s="195">
        <v>18</v>
      </c>
      <c r="C21" s="196" t="s">
        <v>72</v>
      </c>
      <c r="D21" s="196" t="s">
        <v>3</v>
      </c>
      <c r="E21" s="197" t="s">
        <v>73</v>
      </c>
      <c r="F21" s="183"/>
      <c r="G21" s="209" t="s">
        <v>74</v>
      </c>
      <c r="H21" s="210"/>
      <c r="I21" s="210"/>
      <c r="J21" s="239"/>
      <c r="K21" s="183"/>
      <c r="M21" s="241">
        <v>11</v>
      </c>
      <c r="N21" s="242" t="s">
        <v>75</v>
      </c>
      <c r="O21" s="243">
        <v>150</v>
      </c>
      <c r="P21" s="243">
        <v>19</v>
      </c>
      <c r="Q21" s="243">
        <f>10%*O21</f>
        <v>15</v>
      </c>
    </row>
    <row r="22" spans="1:17">
      <c r="A22" s="183"/>
      <c r="B22" s="200">
        <v>19</v>
      </c>
      <c r="C22" s="201" t="s">
        <v>76</v>
      </c>
      <c r="D22" s="201" t="s">
        <v>3</v>
      </c>
      <c r="E22" s="222" t="s">
        <v>77</v>
      </c>
      <c r="F22" s="183"/>
      <c r="G22" s="224">
        <v>1</v>
      </c>
      <c r="H22" s="194" t="s">
        <v>78</v>
      </c>
      <c r="I22" s="194" t="s">
        <v>3</v>
      </c>
      <c r="J22" s="235" t="s">
        <v>79</v>
      </c>
      <c r="K22" s="183"/>
      <c r="M22" s="241">
        <v>12</v>
      </c>
      <c r="N22" s="242" t="s">
        <v>80</v>
      </c>
      <c r="O22" s="243">
        <v>200</v>
      </c>
      <c r="P22" s="243">
        <v>25</v>
      </c>
      <c r="Q22" s="243">
        <f>10%*O22</f>
        <v>20</v>
      </c>
    </row>
    <row r="23" spans="1:11">
      <c r="A23" s="183"/>
      <c r="B23" s="195">
        <v>20</v>
      </c>
      <c r="C23" s="196" t="s">
        <v>81</v>
      </c>
      <c r="D23" s="196" t="s">
        <v>3</v>
      </c>
      <c r="E23" s="197" t="s">
        <v>82</v>
      </c>
      <c r="F23" s="183"/>
      <c r="G23" s="225">
        <v>2</v>
      </c>
      <c r="H23" s="199" t="s">
        <v>83</v>
      </c>
      <c r="I23" s="199" t="s">
        <v>3</v>
      </c>
      <c r="J23" s="250" t="s">
        <v>84</v>
      </c>
      <c r="K23" s="183"/>
    </row>
    <row r="24" spans="1:11">
      <c r="A24" s="183"/>
      <c r="B24" s="200">
        <v>21</v>
      </c>
      <c r="C24" s="201" t="s">
        <v>85</v>
      </c>
      <c r="D24" s="201" t="s">
        <v>3</v>
      </c>
      <c r="E24" s="222" t="s">
        <v>84</v>
      </c>
      <c r="F24" s="183"/>
      <c r="G24" s="226">
        <v>3</v>
      </c>
      <c r="H24" s="227" t="s">
        <v>86</v>
      </c>
      <c r="I24" s="227" t="s">
        <v>3</v>
      </c>
      <c r="J24" s="251" t="s">
        <v>87</v>
      </c>
      <c r="K24" s="183"/>
    </row>
    <row r="25" spans="1:11">
      <c r="A25" s="183"/>
      <c r="B25" s="195">
        <v>22</v>
      </c>
      <c r="C25" s="196" t="s">
        <v>88</v>
      </c>
      <c r="D25" s="196" t="s">
        <v>3</v>
      </c>
      <c r="E25" s="197" t="s">
        <v>89</v>
      </c>
      <c r="F25" s="183"/>
      <c r="G25" s="228"/>
      <c r="H25" s="228"/>
      <c r="I25" s="228"/>
      <c r="J25" s="252"/>
      <c r="K25" s="183"/>
    </row>
    <row r="26" spans="1:11">
      <c r="A26" s="183"/>
      <c r="B26" s="229">
        <v>23</v>
      </c>
      <c r="C26" s="230" t="s">
        <v>90</v>
      </c>
      <c r="D26" s="230" t="s">
        <v>3</v>
      </c>
      <c r="E26" s="231" t="s">
        <v>91</v>
      </c>
      <c r="F26" s="183"/>
      <c r="G26" s="232" t="s">
        <v>92</v>
      </c>
      <c r="H26" s="232"/>
      <c r="I26" s="232"/>
      <c r="J26" s="232"/>
      <c r="K26" s="183"/>
    </row>
    <row r="27" spans="1:11">
      <c r="A27" s="183"/>
      <c r="B27" s="233"/>
      <c r="C27" s="233"/>
      <c r="D27" s="233"/>
      <c r="E27" s="233"/>
      <c r="F27" s="183"/>
      <c r="G27" s="183"/>
      <c r="H27" s="183"/>
      <c r="I27" s="183"/>
      <c r="J27" s="183"/>
      <c r="K27" s="183"/>
    </row>
  </sheetData>
  <mergeCells count="8">
    <mergeCell ref="B2:E2"/>
    <mergeCell ref="G2:J2"/>
    <mergeCell ref="G9:J9"/>
    <mergeCell ref="G15:J15"/>
    <mergeCell ref="G16:H16"/>
    <mergeCell ref="G21:J21"/>
    <mergeCell ref="G25:J25"/>
    <mergeCell ref="G26:J26"/>
  </mergeCells>
  <pageMargins left="0.699305555555556" right="0.699305555555556" top="0.75" bottom="0.75" header="0.3" footer="0.3"/>
  <pageSetup paperSize="1" orientation="portrait"/>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6"/>
  <sheetViews>
    <sheetView showGridLines="0" showRowColHeaders="0" view="pageBreakPreview" zoomScaleNormal="100" zoomScaleSheetLayoutView="100" workbookViewId="0">
      <pane ySplit="7" topLeftCell="A8" activePane="bottomLeft" state="frozen"/>
      <selection/>
      <selection pane="bottomLeft" activeCell="E9" sqref="E9"/>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428571428571429"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35.25" customHeight="1" spans="1:5">
      <c r="A4" s="21" t="s">
        <v>308</v>
      </c>
      <c r="B4" s="21"/>
      <c r="C4" s="21"/>
      <c r="D4" s="21"/>
      <c r="E4" s="21"/>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103.5" customHeight="1" spans="1:10">
      <c r="A8" s="7">
        <v>1</v>
      </c>
      <c r="B8" s="8" t="s">
        <v>309</v>
      </c>
      <c r="C8" s="9"/>
      <c r="D8" s="9"/>
      <c r="E8" s="9" t="s">
        <v>189</v>
      </c>
      <c r="G8">
        <v>0</v>
      </c>
      <c r="H8">
        <f>IF(D8="V",1,0)</f>
        <v>0</v>
      </c>
      <c r="I8">
        <f>IF(E8="V",2,0)</f>
        <v>2</v>
      </c>
      <c r="J8">
        <v>1</v>
      </c>
    </row>
    <row r="9" ht="51.75" customHeight="1" spans="1:10">
      <c r="A9" s="7">
        <v>2</v>
      </c>
      <c r="B9" s="8" t="s">
        <v>310</v>
      </c>
      <c r="C9" s="9"/>
      <c r="D9" s="9" t="s">
        <v>189</v>
      </c>
      <c r="E9" s="9"/>
      <c r="F9" s="10"/>
      <c r="G9">
        <v>0</v>
      </c>
      <c r="H9">
        <f t="shared" ref="H9:H10" si="0">IF(D9="V",1,0)</f>
        <v>1</v>
      </c>
      <c r="I9">
        <f t="shared" ref="I9:I10" si="1">IF(E9="V",2,0)</f>
        <v>0</v>
      </c>
      <c r="J9">
        <v>1</v>
      </c>
    </row>
    <row r="10" ht="72" customHeight="1" spans="1:10">
      <c r="A10" s="7">
        <v>3</v>
      </c>
      <c r="B10" s="8" t="s">
        <v>311</v>
      </c>
      <c r="C10" s="9"/>
      <c r="D10" s="9" t="s">
        <v>189</v>
      </c>
      <c r="E10" s="9"/>
      <c r="G10">
        <v>0</v>
      </c>
      <c r="H10">
        <f>IF(D10="V",1,0)</f>
        <v>1</v>
      </c>
      <c r="I10">
        <f>IF(E10="V",2,0)</f>
        <v>0</v>
      </c>
      <c r="J10">
        <v>1</v>
      </c>
    </row>
    <row r="11" ht="20.1" customHeight="1" spans="1:5">
      <c r="A11" s="11" t="s">
        <v>312</v>
      </c>
      <c r="B11" s="11"/>
      <c r="C11" s="12">
        <f>SUM(G8:I10)</f>
        <v>4</v>
      </c>
      <c r="D11" s="12"/>
      <c r="E11" s="12"/>
    </row>
    <row r="12" ht="20.1" customHeight="1" spans="1:5">
      <c r="A12" s="11" t="s">
        <v>313</v>
      </c>
      <c r="B12" s="11"/>
      <c r="C12" s="12">
        <f>SUM(J8:J10)*2</f>
        <v>6</v>
      </c>
      <c r="D12" s="12"/>
      <c r="E12" s="12"/>
    </row>
    <row r="13" ht="20.1" customHeight="1" spans="1:5">
      <c r="A13" s="11" t="s">
        <v>197</v>
      </c>
      <c r="B13" s="11"/>
      <c r="C13" s="13">
        <f>SUM(C11/C12)*100</f>
        <v>66.6666666666667</v>
      </c>
      <c r="D13" s="13"/>
      <c r="E13" s="13"/>
    </row>
    <row r="14" ht="15.75" spans="1:5">
      <c r="A14" s="14" t="s">
        <v>314</v>
      </c>
      <c r="B14" s="15"/>
      <c r="C14" s="16">
        <f>IF(C13&lt;=25,1,IF(C13&lt;=50,2,IF(C13&lt;=75,3,4)))</f>
        <v>3</v>
      </c>
      <c r="D14" s="16"/>
      <c r="E14" s="16"/>
    </row>
    <row r="15" ht="15.75" spans="1:5">
      <c r="A15" s="17" t="s">
        <v>199</v>
      </c>
      <c r="B15" s="18"/>
      <c r="C15" s="16"/>
      <c r="D15" s="16"/>
      <c r="E15" s="16"/>
    </row>
    <row r="16" ht="15.75" spans="1:5">
      <c r="A16" s="19" t="s">
        <v>200</v>
      </c>
      <c r="B16" s="20"/>
      <c r="C16" s="16"/>
      <c r="D16" s="16"/>
      <c r="E16" s="16"/>
    </row>
  </sheetData>
  <sheetProtection sheet="1" objects="1" scenarios="1"/>
  <mergeCells count="14">
    <mergeCell ref="A4:E4"/>
    <mergeCell ref="C6:E6"/>
    <mergeCell ref="A11:B11"/>
    <mergeCell ref="C11:E11"/>
    <mergeCell ref="A12:B12"/>
    <mergeCell ref="C12:E12"/>
    <mergeCell ref="A13:B13"/>
    <mergeCell ref="C13:E13"/>
    <mergeCell ref="A14:B14"/>
    <mergeCell ref="A15:B15"/>
    <mergeCell ref="A16:B16"/>
    <mergeCell ref="A6:A7"/>
    <mergeCell ref="B6:B7"/>
    <mergeCell ref="C14:E16"/>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12" activePane="bottomLeft" state="frozen"/>
      <selection/>
      <selection pane="bottomLeft" activeCell="D13" sqref="D13"/>
    </sheetView>
  </sheetViews>
  <sheetFormatPr defaultColWidth="9" defaultRowHeight="15"/>
  <cols>
    <col min="1" max="1" width="5.42857142857143" customWidth="1"/>
    <col min="2" max="2" width="57.1428571428571" customWidth="1"/>
    <col min="3" max="5" width="7.28571428571429"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5">
      <c r="A4" s="4" t="s">
        <v>315</v>
      </c>
      <c r="B4" s="4"/>
      <c r="C4" s="4"/>
      <c r="D4" s="4"/>
      <c r="E4" s="4"/>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39.75" customHeight="1" spans="1:10">
      <c r="A8" s="7">
        <v>1</v>
      </c>
      <c r="B8" s="8" t="s">
        <v>316</v>
      </c>
      <c r="C8" s="9"/>
      <c r="D8" s="9"/>
      <c r="E8" s="9" t="s">
        <v>189</v>
      </c>
      <c r="G8">
        <v>0</v>
      </c>
      <c r="H8">
        <f>IF(D8="V",1,0)</f>
        <v>0</v>
      </c>
      <c r="I8">
        <f>IF(E8="V",2,0)</f>
        <v>2</v>
      </c>
      <c r="J8">
        <v>1</v>
      </c>
    </row>
    <row r="9" ht="57.75" customHeight="1" spans="1:10">
      <c r="A9" s="7">
        <v>2</v>
      </c>
      <c r="B9" s="8" t="s">
        <v>317</v>
      </c>
      <c r="C9" s="9"/>
      <c r="D9" s="9"/>
      <c r="E9" s="9" t="s">
        <v>189</v>
      </c>
      <c r="F9" s="10"/>
      <c r="G9">
        <v>0</v>
      </c>
      <c r="H9">
        <f t="shared" ref="H9:H13" si="0">IF(D9="V",1,0)</f>
        <v>0</v>
      </c>
      <c r="I9">
        <f t="shared" ref="I9:I13" si="1">IF(E9="V",2,0)</f>
        <v>2</v>
      </c>
      <c r="J9">
        <v>1</v>
      </c>
    </row>
    <row r="10" ht="72.75" customHeight="1" spans="1:10">
      <c r="A10" s="7">
        <v>3</v>
      </c>
      <c r="B10" s="8" t="s">
        <v>318</v>
      </c>
      <c r="C10" s="9"/>
      <c r="D10" s="9"/>
      <c r="E10" s="9" t="s">
        <v>189</v>
      </c>
      <c r="G10">
        <v>0</v>
      </c>
      <c r="H10">
        <f>IF(D10="V",1,0)</f>
        <v>0</v>
      </c>
      <c r="I10">
        <f>IF(E10="V",2,0)</f>
        <v>2</v>
      </c>
      <c r="J10">
        <v>1</v>
      </c>
    </row>
    <row r="11" ht="53.25" customHeight="1" spans="1:10">
      <c r="A11" s="7">
        <v>4</v>
      </c>
      <c r="B11" s="8" t="s">
        <v>319</v>
      </c>
      <c r="C11" s="9"/>
      <c r="D11" s="9" t="s">
        <v>189</v>
      </c>
      <c r="E11" s="9"/>
      <c r="G11">
        <v>0</v>
      </c>
      <c r="H11">
        <f>IF(D11="V",1,0)</f>
        <v>1</v>
      </c>
      <c r="I11">
        <f>IF(E11="V",2,0)</f>
        <v>0</v>
      </c>
      <c r="J11">
        <v>1</v>
      </c>
    </row>
    <row r="12" ht="59.25" customHeight="1" spans="1:10">
      <c r="A12" s="7">
        <v>5</v>
      </c>
      <c r="B12" s="8" t="s">
        <v>320</v>
      </c>
      <c r="C12" s="9"/>
      <c r="D12" s="9" t="s">
        <v>189</v>
      </c>
      <c r="E12" s="9"/>
      <c r="G12">
        <v>0</v>
      </c>
      <c r="H12">
        <f>IF(D12="V",1,0)</f>
        <v>1</v>
      </c>
      <c r="I12">
        <f>IF(E12="V",2,0)</f>
        <v>0</v>
      </c>
      <c r="J12">
        <v>1</v>
      </c>
    </row>
    <row r="13" ht="44.25" customHeight="1" spans="1:10">
      <c r="A13" s="7">
        <v>6</v>
      </c>
      <c r="B13" s="8" t="s">
        <v>321</v>
      </c>
      <c r="C13" s="9"/>
      <c r="D13" s="9" t="s">
        <v>189</v>
      </c>
      <c r="E13" s="9"/>
      <c r="G13">
        <v>0</v>
      </c>
      <c r="H13">
        <f>IF(D13="V",1,0)</f>
        <v>1</v>
      </c>
      <c r="I13">
        <f>IF(E13="V",2,0)</f>
        <v>0</v>
      </c>
      <c r="J13">
        <v>1</v>
      </c>
    </row>
    <row r="14" ht="20.1" customHeight="1" spans="1:5">
      <c r="A14" s="11" t="s">
        <v>322</v>
      </c>
      <c r="B14" s="11"/>
      <c r="C14" s="12">
        <f>SUM(G8:I13)</f>
        <v>9</v>
      </c>
      <c r="D14" s="12"/>
      <c r="E14" s="12"/>
    </row>
    <row r="15" ht="20.1" customHeight="1" spans="1:5">
      <c r="A15" s="11" t="s">
        <v>323</v>
      </c>
      <c r="B15" s="11"/>
      <c r="C15" s="12">
        <f>SUM(J8:J13)*2</f>
        <v>12</v>
      </c>
      <c r="D15" s="12"/>
      <c r="E15" s="12"/>
    </row>
    <row r="16" ht="20.1" customHeight="1" spans="1:5">
      <c r="A16" s="11" t="s">
        <v>197</v>
      </c>
      <c r="B16" s="11"/>
      <c r="C16" s="13">
        <f>SUM(C14/C15)*100</f>
        <v>75</v>
      </c>
      <c r="D16" s="13"/>
      <c r="E16" s="13"/>
    </row>
    <row r="17" ht="15.75" spans="1:5">
      <c r="A17" s="14" t="s">
        <v>324</v>
      </c>
      <c r="B17" s="15"/>
      <c r="C17" s="16">
        <f>IF(C16&lt;=25,1,IF(C16&lt;=50,2,IF(C16&lt;=75,3,4)))</f>
        <v>3</v>
      </c>
      <c r="D17" s="16"/>
      <c r="E17" s="16"/>
    </row>
    <row r="18" ht="15.75" spans="1:5">
      <c r="A18" s="17" t="s">
        <v>199</v>
      </c>
      <c r="B18" s="18"/>
      <c r="C18" s="16"/>
      <c r="D18" s="16"/>
      <c r="E18" s="16"/>
    </row>
    <row r="19" ht="15.75" spans="1:5">
      <c r="A19" s="19" t="s">
        <v>200</v>
      </c>
      <c r="B19" s="20"/>
      <c r="C19" s="16"/>
      <c r="D19" s="16"/>
      <c r="E19" s="16"/>
    </row>
  </sheetData>
  <mergeCells count="14">
    <mergeCell ref="A4:E4"/>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9:G37"/>
  <sheetViews>
    <sheetView showGridLines="0" showRowColHeaders="0" topLeftCell="A5" workbookViewId="0">
      <selection activeCell="E7" sqref="E7"/>
    </sheetView>
  </sheetViews>
  <sheetFormatPr defaultColWidth="9" defaultRowHeight="18.75" outlineLevelCol="6"/>
  <cols>
    <col min="1" max="1" width="9.14285714285714" style="176"/>
    <col min="2" max="2" width="5.57142857142857" style="176" customWidth="1"/>
    <col min="3" max="3" width="15.2857142857143" style="176" customWidth="1"/>
    <col min="4" max="4" width="2.28571428571429" style="176" customWidth="1"/>
    <col min="5" max="5" width="33.2857142857143" style="176" customWidth="1"/>
    <col min="6" max="6" width="5.42857142857143" style="176" customWidth="1"/>
    <col min="7" max="16384" width="9.14285714285714" style="176"/>
  </cols>
  <sheetData>
    <row r="9" ht="18" customHeight="1"/>
    <row r="10" ht="26.25" spans="1:7">
      <c r="A10" s="177" t="s">
        <v>93</v>
      </c>
      <c r="B10" s="177"/>
      <c r="C10" s="177"/>
      <c r="D10" s="177"/>
      <c r="E10" s="177"/>
      <c r="F10" s="177"/>
      <c r="G10" s="177"/>
    </row>
    <row r="11" ht="26.25" spans="1:7">
      <c r="A11" s="177" t="s">
        <v>94</v>
      </c>
      <c r="B11" s="177"/>
      <c r="C11" s="177"/>
      <c r="D11" s="177"/>
      <c r="E11" s="177"/>
      <c r="F11" s="177"/>
      <c r="G11" s="177"/>
    </row>
    <row r="17" spans="1:7">
      <c r="A17" s="152" t="s">
        <v>95</v>
      </c>
      <c r="B17" s="152"/>
      <c r="C17" s="152"/>
      <c r="D17" s="152"/>
      <c r="E17" s="152"/>
      <c r="F17" s="152"/>
      <c r="G17" s="152"/>
    </row>
    <row r="19" ht="17.25" spans="1:7">
      <c r="A19" s="5"/>
      <c r="B19" s="5"/>
      <c r="C19" s="5" t="s">
        <v>96</v>
      </c>
      <c r="D19" s="5" t="s">
        <v>3</v>
      </c>
      <c r="E19" s="178" t="str">
        <f>'DATA AWAL'!J4</f>
        <v>Dra HASTUTI RAHAYU M.Pd.</v>
      </c>
      <c r="F19" s="5"/>
      <c r="G19" s="5"/>
    </row>
    <row r="20" ht="17.25" spans="1:7">
      <c r="A20" s="5"/>
      <c r="B20" s="5"/>
      <c r="C20" s="5" t="s">
        <v>9</v>
      </c>
      <c r="D20" s="5" t="s">
        <v>3</v>
      </c>
      <c r="E20" s="178" t="str">
        <f>'DATA AWAL'!J5</f>
        <v>19590407 197803 2 013</v>
      </c>
      <c r="F20" s="5"/>
      <c r="G20" s="5"/>
    </row>
    <row r="21" ht="17.25" spans="1:7">
      <c r="A21" s="5"/>
      <c r="B21" s="5"/>
      <c r="C21" s="5" t="s">
        <v>97</v>
      </c>
      <c r="D21" s="5" t="s">
        <v>3</v>
      </c>
      <c r="E21" s="179" t="str">
        <f>UPPER('DATA AWAL'!J6)</f>
        <v>PENILAI</v>
      </c>
      <c r="F21" s="5"/>
      <c r="G21" s="5"/>
    </row>
    <row r="22" ht="17.25" spans="1:7">
      <c r="A22" s="5"/>
      <c r="B22" s="5"/>
      <c r="C22" s="5" t="s">
        <v>98</v>
      </c>
      <c r="D22" s="5" t="s">
        <v>3</v>
      </c>
      <c r="E22" s="179" t="str">
        <f>UPPER('DATA AWAL'!J7)</f>
        <v>SMP NEGERI 5 SURABAYA</v>
      </c>
      <c r="F22" s="5"/>
      <c r="G22" s="5"/>
    </row>
    <row r="23" ht="17.25" spans="1:7">
      <c r="A23" s="5"/>
      <c r="B23" s="5"/>
      <c r="C23" s="5"/>
      <c r="D23" s="5"/>
      <c r="E23" s="5"/>
      <c r="F23" s="5"/>
      <c r="G23" s="5"/>
    </row>
    <row r="24" ht="17.25" spans="1:7">
      <c r="A24" s="4" t="s">
        <v>99</v>
      </c>
      <c r="B24" s="4"/>
      <c r="C24" s="4"/>
      <c r="D24" s="4"/>
      <c r="E24" s="4"/>
      <c r="F24" s="4"/>
      <c r="G24" s="4"/>
    </row>
    <row r="25" ht="17.25" spans="1:7">
      <c r="A25" s="5"/>
      <c r="B25" s="5"/>
      <c r="C25" s="5"/>
      <c r="D25" s="5"/>
      <c r="E25" s="5"/>
      <c r="F25" s="5"/>
      <c r="G25" s="5"/>
    </row>
    <row r="26" ht="17.25" spans="1:7">
      <c r="A26" s="5"/>
      <c r="B26" s="5"/>
      <c r="C26" s="5" t="s">
        <v>96</v>
      </c>
      <c r="D26" s="5" t="s">
        <v>3</v>
      </c>
      <c r="E26" s="5" t="str">
        <f>'DATA AWAL'!E4</f>
        <v>BANGGA SATRIANTO, S.Pd.</v>
      </c>
      <c r="F26" s="5"/>
      <c r="G26" s="5"/>
    </row>
    <row r="27" ht="17.25" spans="1:7">
      <c r="A27" s="5"/>
      <c r="B27" s="5"/>
      <c r="C27" s="5" t="s">
        <v>9</v>
      </c>
      <c r="D27" s="5" t="s">
        <v>3</v>
      </c>
      <c r="E27" s="5" t="str">
        <f>'DATA AWAL'!E5</f>
        <v>19810201 200902 1 005</v>
      </c>
      <c r="F27" s="5"/>
      <c r="G27" s="5"/>
    </row>
    <row r="28" ht="17.25" spans="1:7">
      <c r="A28" s="5"/>
      <c r="B28" s="5"/>
      <c r="C28" s="5" t="s">
        <v>97</v>
      </c>
      <c r="D28" s="5" t="s">
        <v>3</v>
      </c>
      <c r="E28" s="5" t="str">
        <f>UPPER('DATA AWAL'!E16)</f>
        <v>SENI BUDAYA</v>
      </c>
      <c r="F28" s="5"/>
      <c r="G28" s="5"/>
    </row>
    <row r="29" ht="17.25" spans="1:7">
      <c r="A29" s="5"/>
      <c r="B29" s="5"/>
      <c r="C29" s="5" t="s">
        <v>98</v>
      </c>
      <c r="D29" s="5" t="s">
        <v>3</v>
      </c>
      <c r="E29" s="5" t="str">
        <f>UPPER('DATA AWAL'!E17)</f>
        <v>SMP NEGERI 5 SURABAYA</v>
      </c>
      <c r="F29" s="5"/>
      <c r="G29" s="5"/>
    </row>
    <row r="34" spans="1:7">
      <c r="A34" s="180" t="s">
        <v>100</v>
      </c>
      <c r="B34" s="180"/>
      <c r="C34" s="180"/>
      <c r="D34" s="180"/>
      <c r="E34" s="180"/>
      <c r="F34" s="180"/>
      <c r="G34" s="180"/>
    </row>
    <row r="35" ht="23.25" spans="1:7">
      <c r="A35" s="181" t="s">
        <v>101</v>
      </c>
      <c r="B35" s="181"/>
      <c r="C35" s="181"/>
      <c r="D35" s="181"/>
      <c r="E35" s="181"/>
      <c r="F35" s="181"/>
      <c r="G35" s="181"/>
    </row>
    <row r="36" spans="1:7">
      <c r="A36" s="180" t="s">
        <v>18</v>
      </c>
      <c r="B36" s="180"/>
      <c r="C36" s="180"/>
      <c r="D36" s="180"/>
      <c r="E36" s="180"/>
      <c r="F36" s="180"/>
      <c r="G36" s="180"/>
    </row>
    <row r="37" ht="17.25" spans="1:7">
      <c r="A37" s="182" t="s">
        <v>102</v>
      </c>
      <c r="B37" s="182"/>
      <c r="C37" s="182"/>
      <c r="D37" s="182"/>
      <c r="E37" s="182"/>
      <c r="F37" s="182"/>
      <c r="G37" s="182"/>
    </row>
  </sheetData>
  <sheetProtection sheet="1" objects="1" scenarios="1"/>
  <mergeCells count="8">
    <mergeCell ref="A10:G10"/>
    <mergeCell ref="A11:G11"/>
    <mergeCell ref="A17:G17"/>
    <mergeCell ref="A24:G24"/>
    <mergeCell ref="A34:G34"/>
    <mergeCell ref="A35:G35"/>
    <mergeCell ref="A36:G36"/>
    <mergeCell ref="A37:G37"/>
  </mergeCells>
  <pageMargins left="0.984027777777778" right="0.786805555555556" top="0.786805555555556" bottom="0.786805555555556" header="0.313888888888889" footer="0.313888888888889"/>
  <pageSetup paperSize="9"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40"/>
  <sheetViews>
    <sheetView showGridLines="0" showRowColHeaders="0" view="pageBreakPreview" zoomScaleNormal="100" zoomScaleSheetLayoutView="100" topLeftCell="A15" workbookViewId="0">
      <selection activeCell="D34" sqref="D34"/>
    </sheetView>
  </sheetViews>
  <sheetFormatPr defaultColWidth="9" defaultRowHeight="15" outlineLevelCol="3"/>
  <cols>
    <col min="1" max="1" width="3.85714285714286" customWidth="1"/>
    <col min="2" max="2" width="30.4285714285714" customWidth="1"/>
    <col min="3" max="3" width="1.85714285714286" customWidth="1"/>
    <col min="4" max="4" width="36.7142857142857" customWidth="1"/>
  </cols>
  <sheetData>
    <row r="1" ht="18.75" spans="1:4">
      <c r="A1" s="152" t="s">
        <v>103</v>
      </c>
      <c r="B1" s="152"/>
      <c r="C1" s="152"/>
      <c r="D1" s="152"/>
    </row>
    <row r="4" ht="17.1" customHeight="1" spans="1:4">
      <c r="A4" t="s">
        <v>104</v>
      </c>
      <c r="B4" t="s">
        <v>2</v>
      </c>
      <c r="C4" t="s">
        <v>3</v>
      </c>
      <c r="D4" t="str">
        <f>'DATA AWAL'!E4</f>
        <v>BANGGA SATRIANTO, S.Pd.</v>
      </c>
    </row>
    <row r="5" ht="17.1" customHeight="1" spans="2:4">
      <c r="B5" t="s">
        <v>105</v>
      </c>
      <c r="C5" t="s">
        <v>3</v>
      </c>
      <c r="D5" t="str">
        <f>'DATA AWAL'!E5&amp;" / "&amp;'DATA AWAL'!E6</f>
        <v>19810201 200902 1 005 / P 269905</v>
      </c>
    </row>
    <row r="6" ht="17.1" customHeight="1" spans="2:4">
      <c r="B6" t="s">
        <v>15</v>
      </c>
      <c r="C6" t="s">
        <v>3</v>
      </c>
      <c r="D6" t="str">
        <f>'DATA AWAL'!E7</f>
        <v>SURABAYA, 1 FEBRUARI 1981</v>
      </c>
    </row>
    <row r="7" ht="17.1" customHeight="1" spans="2:4">
      <c r="B7" t="s">
        <v>19</v>
      </c>
      <c r="C7" t="s">
        <v>3</v>
      </c>
      <c r="D7" t="str">
        <f>'DATA AWAL'!E8</f>
        <v>Penata Muda Tk.I/Guru Pertama/ III b</v>
      </c>
    </row>
    <row r="8" ht="17.1" customHeight="1" spans="2:4">
      <c r="B8" t="s">
        <v>106</v>
      </c>
      <c r="C8" t="s">
        <v>3</v>
      </c>
      <c r="D8" s="257" t="str">
        <f>'DATA AWAL'!E10</f>
        <v>1 Februari 2009</v>
      </c>
    </row>
    <row r="9" ht="17.1" customHeight="1" spans="2:4">
      <c r="B9" t="s">
        <v>38</v>
      </c>
      <c r="C9" t="s">
        <v>3</v>
      </c>
      <c r="D9" s="257" t="str">
        <f>'DATA AWAL'!E12</f>
        <v>6533759660200012</v>
      </c>
    </row>
    <row r="10" ht="17.1" customHeight="1" spans="2:4">
      <c r="B10" t="s">
        <v>43</v>
      </c>
      <c r="C10" t="s">
        <v>3</v>
      </c>
      <c r="D10" t="str">
        <f>'DATA AWAL'!E13</f>
        <v>4 Tahun 10 Bulan</v>
      </c>
    </row>
    <row r="11" ht="17.1" customHeight="1" spans="2:4">
      <c r="B11" t="s">
        <v>48</v>
      </c>
      <c r="C11" t="s">
        <v>3</v>
      </c>
      <c r="D11" t="str">
        <f>'DATA AWAL'!E14</f>
        <v>Laki-laki</v>
      </c>
    </row>
    <row r="12" ht="17.1" customHeight="1" spans="2:4">
      <c r="B12" t="s">
        <v>107</v>
      </c>
      <c r="C12" t="s">
        <v>3</v>
      </c>
      <c r="D12" t="str">
        <f>'DATA AWAL'!E15</f>
        <v>S1 / Pendidikan Seni Rupa</v>
      </c>
    </row>
    <row r="13" ht="17.1" customHeight="1" spans="2:4">
      <c r="B13" t="s">
        <v>108</v>
      </c>
      <c r="C13" t="s">
        <v>3</v>
      </c>
      <c r="D13" t="str">
        <f>'DATA AWAL'!E16</f>
        <v>Seni Budaya</v>
      </c>
    </row>
    <row r="14" ht="17.1" customHeight="1"/>
    <row r="15" ht="17.1" customHeight="1" spans="1:4">
      <c r="A15" t="s">
        <v>109</v>
      </c>
      <c r="B15" t="s">
        <v>110</v>
      </c>
      <c r="C15" t="s">
        <v>3</v>
      </c>
      <c r="D15" t="str">
        <f>'DATA AWAL'!E17</f>
        <v>SMP NEGERI 5 SURABAYA</v>
      </c>
    </row>
    <row r="16" ht="17.1" customHeight="1" spans="2:4">
      <c r="B16" t="s">
        <v>62</v>
      </c>
      <c r="C16" t="s">
        <v>3</v>
      </c>
      <c r="D16" t="str">
        <f>'DATA AWAL'!E18</f>
        <v>031 3550 149</v>
      </c>
    </row>
    <row r="17" ht="17.1" customHeight="1" spans="2:4">
      <c r="B17" t="s">
        <v>111</v>
      </c>
      <c r="C17" t="s">
        <v>3</v>
      </c>
      <c r="D17" t="str">
        <f>'DATA AWAL'!E20</f>
        <v>Krembangan Selatan</v>
      </c>
    </row>
    <row r="18" ht="17.1" customHeight="1" spans="2:4">
      <c r="B18" t="s">
        <v>72</v>
      </c>
      <c r="C18" t="s">
        <v>3</v>
      </c>
      <c r="D18" t="str">
        <f>'DATA AWAL'!E21</f>
        <v>Krembangan</v>
      </c>
    </row>
    <row r="19" ht="17.1" customHeight="1" spans="2:4">
      <c r="B19" t="s">
        <v>76</v>
      </c>
      <c r="C19" t="s">
        <v>3</v>
      </c>
      <c r="D19" t="str">
        <f>'DATA AWAL'!E22</f>
        <v>SURABAYA</v>
      </c>
    </row>
    <row r="20" ht="17.1" customHeight="1" spans="2:4">
      <c r="B20" t="s">
        <v>81</v>
      </c>
      <c r="C20" t="s">
        <v>3</v>
      </c>
      <c r="D20" t="str">
        <f>'DATA AWAL'!E23</f>
        <v>JAWA TIMUR</v>
      </c>
    </row>
    <row r="21" ht="17.1" customHeight="1"/>
    <row r="22" ht="17.1" customHeight="1" spans="1:1">
      <c r="A22" s="82" t="s">
        <v>1</v>
      </c>
    </row>
    <row r="23" ht="17.1" customHeight="1" spans="1:4">
      <c r="A23" t="s">
        <v>112</v>
      </c>
      <c r="B23" t="s">
        <v>5</v>
      </c>
      <c r="C23" t="s">
        <v>3</v>
      </c>
      <c r="D23" s="153" t="str">
        <f>'DATA AWAL'!J4</f>
        <v>Dra HASTUTI RAHAYU M.Pd.</v>
      </c>
    </row>
    <row r="24" ht="17.1" customHeight="1" spans="2:4">
      <c r="B24" t="s">
        <v>9</v>
      </c>
      <c r="C24" t="s">
        <v>3</v>
      </c>
      <c r="D24" s="153" t="str">
        <f>'DATA AWAL'!J5</f>
        <v>19590407 197803 2 013</v>
      </c>
    </row>
    <row r="25" ht="17.1" customHeight="1"/>
    <row r="26" ht="17.1" customHeight="1" spans="1:2">
      <c r="A26" t="s">
        <v>113</v>
      </c>
      <c r="B26" t="s">
        <v>114</v>
      </c>
    </row>
    <row r="27" ht="17.1" customHeight="1" spans="2:4">
      <c r="B27" t="s">
        <v>26</v>
      </c>
      <c r="C27" t="s">
        <v>3</v>
      </c>
      <c r="D27" s="153" t="str">
        <f>'DATA AWAL'!J10</f>
        <v>-</v>
      </c>
    </row>
    <row r="28" ht="17.1" customHeight="1" spans="2:4">
      <c r="B28" t="s">
        <v>35</v>
      </c>
      <c r="C28" t="s">
        <v>3</v>
      </c>
      <c r="D28" s="153" t="str">
        <f>'DATA AWAL'!J11</f>
        <v>2 JULI 2015</v>
      </c>
    </row>
    <row r="29" ht="17.1" customHeight="1" spans="2:4">
      <c r="B29" t="s">
        <v>40</v>
      </c>
      <c r="C29" t="s">
        <v>3</v>
      </c>
      <c r="D29" s="153" t="str">
        <f>'DATA AWAL'!J12</f>
        <v>31 DESEMBER 2015</v>
      </c>
    </row>
    <row r="30" ht="17.1" customHeight="1"/>
    <row r="31" ht="17.1" customHeight="1"/>
    <row r="32" ht="17.1" customHeight="1"/>
    <row r="34" spans="4:4">
      <c r="D34" t="str">
        <f>D19&amp;", "&amp;'DATA AWAL'!E24</f>
        <v>SURABAYA, 30 DESEMBER 2015</v>
      </c>
    </row>
    <row r="35" spans="2:4">
      <c r="B35" t="s">
        <v>14</v>
      </c>
      <c r="D35" t="s">
        <v>115</v>
      </c>
    </row>
    <row r="39" spans="2:4">
      <c r="B39" s="83" t="str">
        <f>D23</f>
        <v>Dra HASTUTI RAHAYU M.Pd.</v>
      </c>
      <c r="D39" s="82" t="str">
        <f>D4</f>
        <v>BANGGA SATRIANTO, S.Pd.</v>
      </c>
    </row>
    <row r="40" spans="2:4">
      <c r="B40" t="str">
        <f>"NIP. "&amp;D24</f>
        <v>NIP. 19590407 197803 2 013</v>
      </c>
      <c r="D40" t="str">
        <f>"NIP. "&amp;'DATA AWAL'!E5</f>
        <v>NIP. 19810201 200902 1 005</v>
      </c>
    </row>
  </sheetData>
  <mergeCells count="1">
    <mergeCell ref="A1:D1"/>
  </mergeCells>
  <pageMargins left="1.37777777777778" right="0.786805555555556" top="0.786805555555556" bottom="0.786805555555556" header="0.313888888888889" footer="0.313888888888889"/>
  <pageSetup paperSize="9" orientation="portrait" verticalDpi="18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
  <sheetViews>
    <sheetView showGridLines="0" showRowColHeaders="0" view="pageBreakPreview" zoomScaleNormal="100" zoomScaleSheetLayoutView="100" workbookViewId="0">
      <selection activeCell="H18" sqref="H18"/>
    </sheetView>
  </sheetViews>
  <sheetFormatPr defaultColWidth="9" defaultRowHeight="15"/>
  <cols>
    <col min="1" max="1" width="1.71428571428571" customWidth="1"/>
    <col min="2" max="2" width="11" customWidth="1"/>
    <col min="3" max="3" width="1.57142857142857" customWidth="1"/>
    <col min="4" max="4" width="9.71428571428571" customWidth="1"/>
    <col min="5" max="5" width="1.28571428571429" customWidth="1"/>
    <col min="6" max="6" width="13.7142857142857" customWidth="1"/>
    <col min="7" max="7" width="1.71428571428571" customWidth="1"/>
    <col min="8" max="8" width="12.1428571428571" customWidth="1"/>
    <col min="9" max="9" width="1.28571428571429" customWidth="1"/>
    <col min="11" max="11" width="12.7142857142857" customWidth="1"/>
    <col min="12" max="12" width="2.42857142857143" customWidth="1"/>
    <col min="13" max="13" width="1.71428571428571" customWidth="1"/>
    <col min="257" max="257" width="1.71428571428571" customWidth="1"/>
    <col min="258" max="258" width="12.7142857142857" customWidth="1"/>
    <col min="259" max="259" width="1.71428571428571" customWidth="1"/>
    <col min="260" max="260" width="8.71428571428571" customWidth="1"/>
    <col min="261" max="261" width="1.71428571428571" customWidth="1"/>
    <col min="262" max="262" width="19.4285714285714" customWidth="1"/>
    <col min="263" max="263" width="3.57142857142857" customWidth="1"/>
    <col min="264" max="264" width="12.7142857142857" customWidth="1"/>
    <col min="265" max="265" width="1.71428571428571" customWidth="1"/>
    <col min="267" max="267" width="10.7142857142857" customWidth="1"/>
    <col min="268" max="268" width="2.42857142857143" customWidth="1"/>
    <col min="269" max="269" width="1.71428571428571" customWidth="1"/>
    <col min="513" max="513" width="1.71428571428571" customWidth="1"/>
    <col min="514" max="514" width="12.7142857142857" customWidth="1"/>
    <col min="515" max="515" width="1.71428571428571" customWidth="1"/>
    <col min="516" max="516" width="8.71428571428571" customWidth="1"/>
    <col min="517" max="517" width="1.71428571428571" customWidth="1"/>
    <col min="518" max="518" width="19.4285714285714" customWidth="1"/>
    <col min="519" max="519" width="3.57142857142857" customWidth="1"/>
    <col min="520" max="520" width="12.7142857142857" customWidth="1"/>
    <col min="521" max="521" width="1.71428571428571" customWidth="1"/>
    <col min="523" max="523" width="10.7142857142857" customWidth="1"/>
    <col min="524" max="524" width="2.42857142857143" customWidth="1"/>
    <col min="525" max="525" width="1.71428571428571" customWidth="1"/>
    <col min="769" max="769" width="1.71428571428571" customWidth="1"/>
    <col min="770" max="770" width="12.7142857142857" customWidth="1"/>
    <col min="771" max="771" width="1.71428571428571" customWidth="1"/>
    <col min="772" max="772" width="8.71428571428571" customWidth="1"/>
    <col min="773" max="773" width="1.71428571428571" customWidth="1"/>
    <col min="774" max="774" width="19.4285714285714" customWidth="1"/>
    <col min="775" max="775" width="3.57142857142857" customWidth="1"/>
    <col min="776" max="776" width="12.7142857142857" customWidth="1"/>
    <col min="777" max="777" width="1.71428571428571" customWidth="1"/>
    <col min="779" max="779" width="10.7142857142857" customWidth="1"/>
    <col min="780" max="780" width="2.42857142857143" customWidth="1"/>
    <col min="781" max="781" width="1.71428571428571" customWidth="1"/>
    <col min="1025" max="1025" width="1.71428571428571" customWidth="1"/>
    <col min="1026" max="1026" width="12.7142857142857" customWidth="1"/>
    <col min="1027" max="1027" width="1.71428571428571" customWidth="1"/>
    <col min="1028" max="1028" width="8.71428571428571" customWidth="1"/>
    <col min="1029" max="1029" width="1.71428571428571" customWidth="1"/>
    <col min="1030" max="1030" width="19.4285714285714" customWidth="1"/>
    <col min="1031" max="1031" width="3.57142857142857" customWidth="1"/>
    <col min="1032" max="1032" width="12.7142857142857" customWidth="1"/>
    <col min="1033" max="1033" width="1.71428571428571" customWidth="1"/>
    <col min="1035" max="1035" width="10.7142857142857" customWidth="1"/>
    <col min="1036" max="1036" width="2.42857142857143" customWidth="1"/>
    <col min="1037" max="1037" width="1.71428571428571" customWidth="1"/>
    <col min="1281" max="1281" width="1.71428571428571" customWidth="1"/>
    <col min="1282" max="1282" width="12.7142857142857" customWidth="1"/>
    <col min="1283" max="1283" width="1.71428571428571" customWidth="1"/>
    <col min="1284" max="1284" width="8.71428571428571" customWidth="1"/>
    <col min="1285" max="1285" width="1.71428571428571" customWidth="1"/>
    <col min="1286" max="1286" width="19.4285714285714" customWidth="1"/>
    <col min="1287" max="1287" width="3.57142857142857" customWidth="1"/>
    <col min="1288" max="1288" width="12.7142857142857" customWidth="1"/>
    <col min="1289" max="1289" width="1.71428571428571" customWidth="1"/>
    <col min="1291" max="1291" width="10.7142857142857" customWidth="1"/>
    <col min="1292" max="1292" width="2.42857142857143" customWidth="1"/>
    <col min="1293" max="1293" width="1.71428571428571" customWidth="1"/>
    <col min="1537" max="1537" width="1.71428571428571" customWidth="1"/>
    <col min="1538" max="1538" width="12.7142857142857" customWidth="1"/>
    <col min="1539" max="1539" width="1.71428571428571" customWidth="1"/>
    <col min="1540" max="1540" width="8.71428571428571" customWidth="1"/>
    <col min="1541" max="1541" width="1.71428571428571" customWidth="1"/>
    <col min="1542" max="1542" width="19.4285714285714" customWidth="1"/>
    <col min="1543" max="1543" width="3.57142857142857" customWidth="1"/>
    <col min="1544" max="1544" width="12.7142857142857" customWidth="1"/>
    <col min="1545" max="1545" width="1.71428571428571" customWidth="1"/>
    <col min="1547" max="1547" width="10.7142857142857" customWidth="1"/>
    <col min="1548" max="1548" width="2.42857142857143" customWidth="1"/>
    <col min="1549" max="1549" width="1.71428571428571" customWidth="1"/>
    <col min="1793" max="1793" width="1.71428571428571" customWidth="1"/>
    <col min="1794" max="1794" width="12.7142857142857" customWidth="1"/>
    <col min="1795" max="1795" width="1.71428571428571" customWidth="1"/>
    <col min="1796" max="1796" width="8.71428571428571" customWidth="1"/>
    <col min="1797" max="1797" width="1.71428571428571" customWidth="1"/>
    <col min="1798" max="1798" width="19.4285714285714" customWidth="1"/>
    <col min="1799" max="1799" width="3.57142857142857" customWidth="1"/>
    <col min="1800" max="1800" width="12.7142857142857" customWidth="1"/>
    <col min="1801" max="1801" width="1.71428571428571" customWidth="1"/>
    <col min="1803" max="1803" width="10.7142857142857" customWidth="1"/>
    <col min="1804" max="1804" width="2.42857142857143" customWidth="1"/>
    <col min="1805" max="1805" width="1.71428571428571" customWidth="1"/>
    <col min="2049" max="2049" width="1.71428571428571" customWidth="1"/>
    <col min="2050" max="2050" width="12.7142857142857" customWidth="1"/>
    <col min="2051" max="2051" width="1.71428571428571" customWidth="1"/>
    <col min="2052" max="2052" width="8.71428571428571" customWidth="1"/>
    <col min="2053" max="2053" width="1.71428571428571" customWidth="1"/>
    <col min="2054" max="2054" width="19.4285714285714" customWidth="1"/>
    <col min="2055" max="2055" width="3.57142857142857" customWidth="1"/>
    <col min="2056" max="2056" width="12.7142857142857" customWidth="1"/>
    <col min="2057" max="2057" width="1.71428571428571" customWidth="1"/>
    <col min="2059" max="2059" width="10.7142857142857" customWidth="1"/>
    <col min="2060" max="2060" width="2.42857142857143" customWidth="1"/>
    <col min="2061" max="2061" width="1.71428571428571" customWidth="1"/>
    <col min="2305" max="2305" width="1.71428571428571" customWidth="1"/>
    <col min="2306" max="2306" width="12.7142857142857" customWidth="1"/>
    <col min="2307" max="2307" width="1.71428571428571" customWidth="1"/>
    <col min="2308" max="2308" width="8.71428571428571" customWidth="1"/>
    <col min="2309" max="2309" width="1.71428571428571" customWidth="1"/>
    <col min="2310" max="2310" width="19.4285714285714" customWidth="1"/>
    <col min="2311" max="2311" width="3.57142857142857" customWidth="1"/>
    <col min="2312" max="2312" width="12.7142857142857" customWidth="1"/>
    <col min="2313" max="2313" width="1.71428571428571" customWidth="1"/>
    <col min="2315" max="2315" width="10.7142857142857" customWidth="1"/>
    <col min="2316" max="2316" width="2.42857142857143" customWidth="1"/>
    <col min="2317" max="2317" width="1.71428571428571" customWidth="1"/>
    <col min="2561" max="2561" width="1.71428571428571" customWidth="1"/>
    <col min="2562" max="2562" width="12.7142857142857" customWidth="1"/>
    <col min="2563" max="2563" width="1.71428571428571" customWidth="1"/>
    <col min="2564" max="2564" width="8.71428571428571" customWidth="1"/>
    <col min="2565" max="2565" width="1.71428571428571" customWidth="1"/>
    <col min="2566" max="2566" width="19.4285714285714" customWidth="1"/>
    <col min="2567" max="2567" width="3.57142857142857" customWidth="1"/>
    <col min="2568" max="2568" width="12.7142857142857" customWidth="1"/>
    <col min="2569" max="2569" width="1.71428571428571" customWidth="1"/>
    <col min="2571" max="2571" width="10.7142857142857" customWidth="1"/>
    <col min="2572" max="2572" width="2.42857142857143" customWidth="1"/>
    <col min="2573" max="2573" width="1.71428571428571" customWidth="1"/>
    <col min="2817" max="2817" width="1.71428571428571" customWidth="1"/>
    <col min="2818" max="2818" width="12.7142857142857" customWidth="1"/>
    <col min="2819" max="2819" width="1.71428571428571" customWidth="1"/>
    <col min="2820" max="2820" width="8.71428571428571" customWidth="1"/>
    <col min="2821" max="2821" width="1.71428571428571" customWidth="1"/>
    <col min="2822" max="2822" width="19.4285714285714" customWidth="1"/>
    <col min="2823" max="2823" width="3.57142857142857" customWidth="1"/>
    <col min="2824" max="2824" width="12.7142857142857" customWidth="1"/>
    <col min="2825" max="2825" width="1.71428571428571" customWidth="1"/>
    <col min="2827" max="2827" width="10.7142857142857" customWidth="1"/>
    <col min="2828" max="2828" width="2.42857142857143" customWidth="1"/>
    <col min="2829" max="2829" width="1.71428571428571" customWidth="1"/>
    <col min="3073" max="3073" width="1.71428571428571" customWidth="1"/>
    <col min="3074" max="3074" width="12.7142857142857" customWidth="1"/>
    <col min="3075" max="3075" width="1.71428571428571" customWidth="1"/>
    <col min="3076" max="3076" width="8.71428571428571" customWidth="1"/>
    <col min="3077" max="3077" width="1.71428571428571" customWidth="1"/>
    <col min="3078" max="3078" width="19.4285714285714" customWidth="1"/>
    <col min="3079" max="3079" width="3.57142857142857" customWidth="1"/>
    <col min="3080" max="3080" width="12.7142857142857" customWidth="1"/>
    <col min="3081" max="3081" width="1.71428571428571" customWidth="1"/>
    <col min="3083" max="3083" width="10.7142857142857" customWidth="1"/>
    <col min="3084" max="3084" width="2.42857142857143" customWidth="1"/>
    <col min="3085" max="3085" width="1.71428571428571" customWidth="1"/>
    <col min="3329" max="3329" width="1.71428571428571" customWidth="1"/>
    <col min="3330" max="3330" width="12.7142857142857" customWidth="1"/>
    <col min="3331" max="3331" width="1.71428571428571" customWidth="1"/>
    <col min="3332" max="3332" width="8.71428571428571" customWidth="1"/>
    <col min="3333" max="3333" width="1.71428571428571" customWidth="1"/>
    <col min="3334" max="3334" width="19.4285714285714" customWidth="1"/>
    <col min="3335" max="3335" width="3.57142857142857" customWidth="1"/>
    <col min="3336" max="3336" width="12.7142857142857" customWidth="1"/>
    <col min="3337" max="3337" width="1.71428571428571" customWidth="1"/>
    <col min="3339" max="3339" width="10.7142857142857" customWidth="1"/>
    <col min="3340" max="3340" width="2.42857142857143" customWidth="1"/>
    <col min="3341" max="3341" width="1.71428571428571" customWidth="1"/>
    <col min="3585" max="3585" width="1.71428571428571" customWidth="1"/>
    <col min="3586" max="3586" width="12.7142857142857" customWidth="1"/>
    <col min="3587" max="3587" width="1.71428571428571" customWidth="1"/>
    <col min="3588" max="3588" width="8.71428571428571" customWidth="1"/>
    <col min="3589" max="3589" width="1.71428571428571" customWidth="1"/>
    <col min="3590" max="3590" width="19.4285714285714" customWidth="1"/>
    <col min="3591" max="3591" width="3.57142857142857" customWidth="1"/>
    <col min="3592" max="3592" width="12.7142857142857" customWidth="1"/>
    <col min="3593" max="3593" width="1.71428571428571" customWidth="1"/>
    <col min="3595" max="3595" width="10.7142857142857" customWidth="1"/>
    <col min="3596" max="3596" width="2.42857142857143" customWidth="1"/>
    <col min="3597" max="3597" width="1.71428571428571" customWidth="1"/>
    <col min="3841" max="3841" width="1.71428571428571" customWidth="1"/>
    <col min="3842" max="3842" width="12.7142857142857" customWidth="1"/>
    <col min="3843" max="3843" width="1.71428571428571" customWidth="1"/>
    <col min="3844" max="3844" width="8.71428571428571" customWidth="1"/>
    <col min="3845" max="3845" width="1.71428571428571" customWidth="1"/>
    <col min="3846" max="3846" width="19.4285714285714" customWidth="1"/>
    <col min="3847" max="3847" width="3.57142857142857" customWidth="1"/>
    <col min="3848" max="3848" width="12.7142857142857" customWidth="1"/>
    <col min="3849" max="3849" width="1.71428571428571" customWidth="1"/>
    <col min="3851" max="3851" width="10.7142857142857" customWidth="1"/>
    <col min="3852" max="3852" width="2.42857142857143" customWidth="1"/>
    <col min="3853" max="3853" width="1.71428571428571" customWidth="1"/>
    <col min="4097" max="4097" width="1.71428571428571" customWidth="1"/>
    <col min="4098" max="4098" width="12.7142857142857" customWidth="1"/>
    <col min="4099" max="4099" width="1.71428571428571" customWidth="1"/>
    <col min="4100" max="4100" width="8.71428571428571" customWidth="1"/>
    <col min="4101" max="4101" width="1.71428571428571" customWidth="1"/>
    <col min="4102" max="4102" width="19.4285714285714" customWidth="1"/>
    <col min="4103" max="4103" width="3.57142857142857" customWidth="1"/>
    <col min="4104" max="4104" width="12.7142857142857" customWidth="1"/>
    <col min="4105" max="4105" width="1.71428571428571" customWidth="1"/>
    <col min="4107" max="4107" width="10.7142857142857" customWidth="1"/>
    <col min="4108" max="4108" width="2.42857142857143" customWidth="1"/>
    <col min="4109" max="4109" width="1.71428571428571" customWidth="1"/>
    <col min="4353" max="4353" width="1.71428571428571" customWidth="1"/>
    <col min="4354" max="4354" width="12.7142857142857" customWidth="1"/>
    <col min="4355" max="4355" width="1.71428571428571" customWidth="1"/>
    <col min="4356" max="4356" width="8.71428571428571" customWidth="1"/>
    <col min="4357" max="4357" width="1.71428571428571" customWidth="1"/>
    <col min="4358" max="4358" width="19.4285714285714" customWidth="1"/>
    <col min="4359" max="4359" width="3.57142857142857" customWidth="1"/>
    <col min="4360" max="4360" width="12.7142857142857" customWidth="1"/>
    <col min="4361" max="4361" width="1.71428571428571" customWidth="1"/>
    <col min="4363" max="4363" width="10.7142857142857" customWidth="1"/>
    <col min="4364" max="4364" width="2.42857142857143" customWidth="1"/>
    <col min="4365" max="4365" width="1.71428571428571" customWidth="1"/>
    <col min="4609" max="4609" width="1.71428571428571" customWidth="1"/>
    <col min="4610" max="4610" width="12.7142857142857" customWidth="1"/>
    <col min="4611" max="4611" width="1.71428571428571" customWidth="1"/>
    <col min="4612" max="4612" width="8.71428571428571" customWidth="1"/>
    <col min="4613" max="4613" width="1.71428571428571" customWidth="1"/>
    <col min="4614" max="4614" width="19.4285714285714" customWidth="1"/>
    <col min="4615" max="4615" width="3.57142857142857" customWidth="1"/>
    <col min="4616" max="4616" width="12.7142857142857" customWidth="1"/>
    <col min="4617" max="4617" width="1.71428571428571" customWidth="1"/>
    <col min="4619" max="4619" width="10.7142857142857" customWidth="1"/>
    <col min="4620" max="4620" width="2.42857142857143" customWidth="1"/>
    <col min="4621" max="4621" width="1.71428571428571" customWidth="1"/>
    <col min="4865" max="4865" width="1.71428571428571" customWidth="1"/>
    <col min="4866" max="4866" width="12.7142857142857" customWidth="1"/>
    <col min="4867" max="4867" width="1.71428571428571" customWidth="1"/>
    <col min="4868" max="4868" width="8.71428571428571" customWidth="1"/>
    <col min="4869" max="4869" width="1.71428571428571" customWidth="1"/>
    <col min="4870" max="4870" width="19.4285714285714" customWidth="1"/>
    <col min="4871" max="4871" width="3.57142857142857" customWidth="1"/>
    <col min="4872" max="4872" width="12.7142857142857" customWidth="1"/>
    <col min="4873" max="4873" width="1.71428571428571" customWidth="1"/>
    <col min="4875" max="4875" width="10.7142857142857" customWidth="1"/>
    <col min="4876" max="4876" width="2.42857142857143" customWidth="1"/>
    <col min="4877" max="4877" width="1.71428571428571" customWidth="1"/>
    <col min="5121" max="5121" width="1.71428571428571" customWidth="1"/>
    <col min="5122" max="5122" width="12.7142857142857" customWidth="1"/>
    <col min="5123" max="5123" width="1.71428571428571" customWidth="1"/>
    <col min="5124" max="5124" width="8.71428571428571" customWidth="1"/>
    <col min="5125" max="5125" width="1.71428571428571" customWidth="1"/>
    <col min="5126" max="5126" width="19.4285714285714" customWidth="1"/>
    <col min="5127" max="5127" width="3.57142857142857" customWidth="1"/>
    <col min="5128" max="5128" width="12.7142857142857" customWidth="1"/>
    <col min="5129" max="5129" width="1.71428571428571" customWidth="1"/>
    <col min="5131" max="5131" width="10.7142857142857" customWidth="1"/>
    <col min="5132" max="5132" width="2.42857142857143" customWidth="1"/>
    <col min="5133" max="5133" width="1.71428571428571" customWidth="1"/>
    <col min="5377" max="5377" width="1.71428571428571" customWidth="1"/>
    <col min="5378" max="5378" width="12.7142857142857" customWidth="1"/>
    <col min="5379" max="5379" width="1.71428571428571" customWidth="1"/>
    <col min="5380" max="5380" width="8.71428571428571" customWidth="1"/>
    <col min="5381" max="5381" width="1.71428571428571" customWidth="1"/>
    <col min="5382" max="5382" width="19.4285714285714" customWidth="1"/>
    <col min="5383" max="5383" width="3.57142857142857" customWidth="1"/>
    <col min="5384" max="5384" width="12.7142857142857" customWidth="1"/>
    <col min="5385" max="5385" width="1.71428571428571" customWidth="1"/>
    <col min="5387" max="5387" width="10.7142857142857" customWidth="1"/>
    <col min="5388" max="5388" width="2.42857142857143" customWidth="1"/>
    <col min="5389" max="5389" width="1.71428571428571" customWidth="1"/>
    <col min="5633" max="5633" width="1.71428571428571" customWidth="1"/>
    <col min="5634" max="5634" width="12.7142857142857" customWidth="1"/>
    <col min="5635" max="5635" width="1.71428571428571" customWidth="1"/>
    <col min="5636" max="5636" width="8.71428571428571" customWidth="1"/>
    <col min="5637" max="5637" width="1.71428571428571" customWidth="1"/>
    <col min="5638" max="5638" width="19.4285714285714" customWidth="1"/>
    <col min="5639" max="5639" width="3.57142857142857" customWidth="1"/>
    <col min="5640" max="5640" width="12.7142857142857" customWidth="1"/>
    <col min="5641" max="5641" width="1.71428571428571" customWidth="1"/>
    <col min="5643" max="5643" width="10.7142857142857" customWidth="1"/>
    <col min="5644" max="5644" width="2.42857142857143" customWidth="1"/>
    <col min="5645" max="5645" width="1.71428571428571" customWidth="1"/>
    <col min="5889" max="5889" width="1.71428571428571" customWidth="1"/>
    <col min="5890" max="5890" width="12.7142857142857" customWidth="1"/>
    <col min="5891" max="5891" width="1.71428571428571" customWidth="1"/>
    <col min="5892" max="5892" width="8.71428571428571" customWidth="1"/>
    <col min="5893" max="5893" width="1.71428571428571" customWidth="1"/>
    <col min="5894" max="5894" width="19.4285714285714" customWidth="1"/>
    <col min="5895" max="5895" width="3.57142857142857" customWidth="1"/>
    <col min="5896" max="5896" width="12.7142857142857" customWidth="1"/>
    <col min="5897" max="5897" width="1.71428571428571" customWidth="1"/>
    <col min="5899" max="5899" width="10.7142857142857" customWidth="1"/>
    <col min="5900" max="5900" width="2.42857142857143" customWidth="1"/>
    <col min="5901" max="5901" width="1.71428571428571" customWidth="1"/>
    <col min="6145" max="6145" width="1.71428571428571" customWidth="1"/>
    <col min="6146" max="6146" width="12.7142857142857" customWidth="1"/>
    <col min="6147" max="6147" width="1.71428571428571" customWidth="1"/>
    <col min="6148" max="6148" width="8.71428571428571" customWidth="1"/>
    <col min="6149" max="6149" width="1.71428571428571" customWidth="1"/>
    <col min="6150" max="6150" width="19.4285714285714" customWidth="1"/>
    <col min="6151" max="6151" width="3.57142857142857" customWidth="1"/>
    <col min="6152" max="6152" width="12.7142857142857" customWidth="1"/>
    <col min="6153" max="6153" width="1.71428571428571" customWidth="1"/>
    <col min="6155" max="6155" width="10.7142857142857" customWidth="1"/>
    <col min="6156" max="6156" width="2.42857142857143" customWidth="1"/>
    <col min="6157" max="6157" width="1.71428571428571" customWidth="1"/>
    <col min="6401" max="6401" width="1.71428571428571" customWidth="1"/>
    <col min="6402" max="6402" width="12.7142857142857" customWidth="1"/>
    <col min="6403" max="6403" width="1.71428571428571" customWidth="1"/>
    <col min="6404" max="6404" width="8.71428571428571" customWidth="1"/>
    <col min="6405" max="6405" width="1.71428571428571" customWidth="1"/>
    <col min="6406" max="6406" width="19.4285714285714" customWidth="1"/>
    <col min="6407" max="6407" width="3.57142857142857" customWidth="1"/>
    <col min="6408" max="6408" width="12.7142857142857" customWidth="1"/>
    <col min="6409" max="6409" width="1.71428571428571" customWidth="1"/>
    <col min="6411" max="6411" width="10.7142857142857" customWidth="1"/>
    <col min="6412" max="6412" width="2.42857142857143" customWidth="1"/>
    <col min="6413" max="6413" width="1.71428571428571" customWidth="1"/>
    <col min="6657" max="6657" width="1.71428571428571" customWidth="1"/>
    <col min="6658" max="6658" width="12.7142857142857" customWidth="1"/>
    <col min="6659" max="6659" width="1.71428571428571" customWidth="1"/>
    <col min="6660" max="6660" width="8.71428571428571" customWidth="1"/>
    <col min="6661" max="6661" width="1.71428571428571" customWidth="1"/>
    <col min="6662" max="6662" width="19.4285714285714" customWidth="1"/>
    <col min="6663" max="6663" width="3.57142857142857" customWidth="1"/>
    <col min="6664" max="6664" width="12.7142857142857" customWidth="1"/>
    <col min="6665" max="6665" width="1.71428571428571" customWidth="1"/>
    <col min="6667" max="6667" width="10.7142857142857" customWidth="1"/>
    <col min="6668" max="6668" width="2.42857142857143" customWidth="1"/>
    <col min="6669" max="6669" width="1.71428571428571" customWidth="1"/>
    <col min="6913" max="6913" width="1.71428571428571" customWidth="1"/>
    <col min="6914" max="6914" width="12.7142857142857" customWidth="1"/>
    <col min="6915" max="6915" width="1.71428571428571" customWidth="1"/>
    <col min="6916" max="6916" width="8.71428571428571" customWidth="1"/>
    <col min="6917" max="6917" width="1.71428571428571" customWidth="1"/>
    <col min="6918" max="6918" width="19.4285714285714" customWidth="1"/>
    <col min="6919" max="6919" width="3.57142857142857" customWidth="1"/>
    <col min="6920" max="6920" width="12.7142857142857" customWidth="1"/>
    <col min="6921" max="6921" width="1.71428571428571" customWidth="1"/>
    <col min="6923" max="6923" width="10.7142857142857" customWidth="1"/>
    <col min="6924" max="6924" width="2.42857142857143" customWidth="1"/>
    <col min="6925" max="6925" width="1.71428571428571" customWidth="1"/>
    <col min="7169" max="7169" width="1.71428571428571" customWidth="1"/>
    <col min="7170" max="7170" width="12.7142857142857" customWidth="1"/>
    <col min="7171" max="7171" width="1.71428571428571" customWidth="1"/>
    <col min="7172" max="7172" width="8.71428571428571" customWidth="1"/>
    <col min="7173" max="7173" width="1.71428571428571" customWidth="1"/>
    <col min="7174" max="7174" width="19.4285714285714" customWidth="1"/>
    <col min="7175" max="7175" width="3.57142857142857" customWidth="1"/>
    <col min="7176" max="7176" width="12.7142857142857" customWidth="1"/>
    <col min="7177" max="7177" width="1.71428571428571" customWidth="1"/>
    <col min="7179" max="7179" width="10.7142857142857" customWidth="1"/>
    <col min="7180" max="7180" width="2.42857142857143" customWidth="1"/>
    <col min="7181" max="7181" width="1.71428571428571" customWidth="1"/>
    <col min="7425" max="7425" width="1.71428571428571" customWidth="1"/>
    <col min="7426" max="7426" width="12.7142857142857" customWidth="1"/>
    <col min="7427" max="7427" width="1.71428571428571" customWidth="1"/>
    <col min="7428" max="7428" width="8.71428571428571" customWidth="1"/>
    <col min="7429" max="7429" width="1.71428571428571" customWidth="1"/>
    <col min="7430" max="7430" width="19.4285714285714" customWidth="1"/>
    <col min="7431" max="7431" width="3.57142857142857" customWidth="1"/>
    <col min="7432" max="7432" width="12.7142857142857" customWidth="1"/>
    <col min="7433" max="7433" width="1.71428571428571" customWidth="1"/>
    <col min="7435" max="7435" width="10.7142857142857" customWidth="1"/>
    <col min="7436" max="7436" width="2.42857142857143" customWidth="1"/>
    <col min="7437" max="7437" width="1.71428571428571" customWidth="1"/>
    <col min="7681" max="7681" width="1.71428571428571" customWidth="1"/>
    <col min="7682" max="7682" width="12.7142857142857" customWidth="1"/>
    <col min="7683" max="7683" width="1.71428571428571" customWidth="1"/>
    <col min="7684" max="7684" width="8.71428571428571" customWidth="1"/>
    <col min="7685" max="7685" width="1.71428571428571" customWidth="1"/>
    <col min="7686" max="7686" width="19.4285714285714" customWidth="1"/>
    <col min="7687" max="7687" width="3.57142857142857" customWidth="1"/>
    <col min="7688" max="7688" width="12.7142857142857" customWidth="1"/>
    <col min="7689" max="7689" width="1.71428571428571" customWidth="1"/>
    <col min="7691" max="7691" width="10.7142857142857" customWidth="1"/>
    <col min="7692" max="7692" width="2.42857142857143" customWidth="1"/>
    <col min="7693" max="7693" width="1.71428571428571" customWidth="1"/>
    <col min="7937" max="7937" width="1.71428571428571" customWidth="1"/>
    <col min="7938" max="7938" width="12.7142857142857" customWidth="1"/>
    <col min="7939" max="7939" width="1.71428571428571" customWidth="1"/>
    <col min="7940" max="7940" width="8.71428571428571" customWidth="1"/>
    <col min="7941" max="7941" width="1.71428571428571" customWidth="1"/>
    <col min="7942" max="7942" width="19.4285714285714" customWidth="1"/>
    <col min="7943" max="7943" width="3.57142857142857" customWidth="1"/>
    <col min="7944" max="7944" width="12.7142857142857" customWidth="1"/>
    <col min="7945" max="7945" width="1.71428571428571" customWidth="1"/>
    <col min="7947" max="7947" width="10.7142857142857" customWidth="1"/>
    <col min="7948" max="7948" width="2.42857142857143" customWidth="1"/>
    <col min="7949" max="7949" width="1.71428571428571" customWidth="1"/>
    <col min="8193" max="8193" width="1.71428571428571" customWidth="1"/>
    <col min="8194" max="8194" width="12.7142857142857" customWidth="1"/>
    <col min="8195" max="8195" width="1.71428571428571" customWidth="1"/>
    <col min="8196" max="8196" width="8.71428571428571" customWidth="1"/>
    <col min="8197" max="8197" width="1.71428571428571" customWidth="1"/>
    <col min="8198" max="8198" width="19.4285714285714" customWidth="1"/>
    <col min="8199" max="8199" width="3.57142857142857" customWidth="1"/>
    <col min="8200" max="8200" width="12.7142857142857" customWidth="1"/>
    <col min="8201" max="8201" width="1.71428571428571" customWidth="1"/>
    <col min="8203" max="8203" width="10.7142857142857" customWidth="1"/>
    <col min="8204" max="8204" width="2.42857142857143" customWidth="1"/>
    <col min="8205" max="8205" width="1.71428571428571" customWidth="1"/>
    <col min="8449" max="8449" width="1.71428571428571" customWidth="1"/>
    <col min="8450" max="8450" width="12.7142857142857" customWidth="1"/>
    <col min="8451" max="8451" width="1.71428571428571" customWidth="1"/>
    <col min="8452" max="8452" width="8.71428571428571" customWidth="1"/>
    <col min="8453" max="8453" width="1.71428571428571" customWidth="1"/>
    <col min="8454" max="8454" width="19.4285714285714" customWidth="1"/>
    <col min="8455" max="8455" width="3.57142857142857" customWidth="1"/>
    <col min="8456" max="8456" width="12.7142857142857" customWidth="1"/>
    <col min="8457" max="8457" width="1.71428571428571" customWidth="1"/>
    <col min="8459" max="8459" width="10.7142857142857" customWidth="1"/>
    <col min="8460" max="8460" width="2.42857142857143" customWidth="1"/>
    <col min="8461" max="8461" width="1.71428571428571" customWidth="1"/>
    <col min="8705" max="8705" width="1.71428571428571" customWidth="1"/>
    <col min="8706" max="8706" width="12.7142857142857" customWidth="1"/>
    <col min="8707" max="8707" width="1.71428571428571" customWidth="1"/>
    <col min="8708" max="8708" width="8.71428571428571" customWidth="1"/>
    <col min="8709" max="8709" width="1.71428571428571" customWidth="1"/>
    <col min="8710" max="8710" width="19.4285714285714" customWidth="1"/>
    <col min="8711" max="8711" width="3.57142857142857" customWidth="1"/>
    <col min="8712" max="8712" width="12.7142857142857" customWidth="1"/>
    <col min="8713" max="8713" width="1.71428571428571" customWidth="1"/>
    <col min="8715" max="8715" width="10.7142857142857" customWidth="1"/>
    <col min="8716" max="8716" width="2.42857142857143" customWidth="1"/>
    <col min="8717" max="8717" width="1.71428571428571" customWidth="1"/>
    <col min="8961" max="8961" width="1.71428571428571" customWidth="1"/>
    <col min="8962" max="8962" width="12.7142857142857" customWidth="1"/>
    <col min="8963" max="8963" width="1.71428571428571" customWidth="1"/>
    <col min="8964" max="8964" width="8.71428571428571" customWidth="1"/>
    <col min="8965" max="8965" width="1.71428571428571" customWidth="1"/>
    <col min="8966" max="8966" width="19.4285714285714" customWidth="1"/>
    <col min="8967" max="8967" width="3.57142857142857" customWidth="1"/>
    <col min="8968" max="8968" width="12.7142857142857" customWidth="1"/>
    <col min="8969" max="8969" width="1.71428571428571" customWidth="1"/>
    <col min="8971" max="8971" width="10.7142857142857" customWidth="1"/>
    <col min="8972" max="8972" width="2.42857142857143" customWidth="1"/>
    <col min="8973" max="8973" width="1.71428571428571" customWidth="1"/>
    <col min="9217" max="9217" width="1.71428571428571" customWidth="1"/>
    <col min="9218" max="9218" width="12.7142857142857" customWidth="1"/>
    <col min="9219" max="9219" width="1.71428571428571" customWidth="1"/>
    <col min="9220" max="9220" width="8.71428571428571" customWidth="1"/>
    <col min="9221" max="9221" width="1.71428571428571" customWidth="1"/>
    <col min="9222" max="9222" width="19.4285714285714" customWidth="1"/>
    <col min="9223" max="9223" width="3.57142857142857" customWidth="1"/>
    <col min="9224" max="9224" width="12.7142857142857" customWidth="1"/>
    <col min="9225" max="9225" width="1.71428571428571" customWidth="1"/>
    <col min="9227" max="9227" width="10.7142857142857" customWidth="1"/>
    <col min="9228" max="9228" width="2.42857142857143" customWidth="1"/>
    <col min="9229" max="9229" width="1.71428571428571" customWidth="1"/>
    <col min="9473" max="9473" width="1.71428571428571" customWidth="1"/>
    <col min="9474" max="9474" width="12.7142857142857" customWidth="1"/>
    <col min="9475" max="9475" width="1.71428571428571" customWidth="1"/>
    <col min="9476" max="9476" width="8.71428571428571" customWidth="1"/>
    <col min="9477" max="9477" width="1.71428571428571" customWidth="1"/>
    <col min="9478" max="9478" width="19.4285714285714" customWidth="1"/>
    <col min="9479" max="9479" width="3.57142857142857" customWidth="1"/>
    <col min="9480" max="9480" width="12.7142857142857" customWidth="1"/>
    <col min="9481" max="9481" width="1.71428571428571" customWidth="1"/>
    <col min="9483" max="9483" width="10.7142857142857" customWidth="1"/>
    <col min="9484" max="9484" width="2.42857142857143" customWidth="1"/>
    <col min="9485" max="9485" width="1.71428571428571" customWidth="1"/>
    <col min="9729" max="9729" width="1.71428571428571" customWidth="1"/>
    <col min="9730" max="9730" width="12.7142857142857" customWidth="1"/>
    <col min="9731" max="9731" width="1.71428571428571" customWidth="1"/>
    <col min="9732" max="9732" width="8.71428571428571" customWidth="1"/>
    <col min="9733" max="9733" width="1.71428571428571" customWidth="1"/>
    <col min="9734" max="9734" width="19.4285714285714" customWidth="1"/>
    <col min="9735" max="9735" width="3.57142857142857" customWidth="1"/>
    <col min="9736" max="9736" width="12.7142857142857" customWidth="1"/>
    <col min="9737" max="9737" width="1.71428571428571" customWidth="1"/>
    <col min="9739" max="9739" width="10.7142857142857" customWidth="1"/>
    <col min="9740" max="9740" width="2.42857142857143" customWidth="1"/>
    <col min="9741" max="9741" width="1.71428571428571" customWidth="1"/>
    <col min="9985" max="9985" width="1.71428571428571" customWidth="1"/>
    <col min="9986" max="9986" width="12.7142857142857" customWidth="1"/>
    <col min="9987" max="9987" width="1.71428571428571" customWidth="1"/>
    <col min="9988" max="9988" width="8.71428571428571" customWidth="1"/>
    <col min="9989" max="9989" width="1.71428571428571" customWidth="1"/>
    <col min="9990" max="9990" width="19.4285714285714" customWidth="1"/>
    <col min="9991" max="9991" width="3.57142857142857" customWidth="1"/>
    <col min="9992" max="9992" width="12.7142857142857" customWidth="1"/>
    <col min="9993" max="9993" width="1.71428571428571" customWidth="1"/>
    <col min="9995" max="9995" width="10.7142857142857" customWidth="1"/>
    <col min="9996" max="9996" width="2.42857142857143" customWidth="1"/>
    <col min="9997" max="9997" width="1.71428571428571" customWidth="1"/>
    <col min="10241" max="10241" width="1.71428571428571" customWidth="1"/>
    <col min="10242" max="10242" width="12.7142857142857" customWidth="1"/>
    <col min="10243" max="10243" width="1.71428571428571" customWidth="1"/>
    <col min="10244" max="10244" width="8.71428571428571" customWidth="1"/>
    <col min="10245" max="10245" width="1.71428571428571" customWidth="1"/>
    <col min="10246" max="10246" width="19.4285714285714" customWidth="1"/>
    <col min="10247" max="10247" width="3.57142857142857" customWidth="1"/>
    <col min="10248" max="10248" width="12.7142857142857" customWidth="1"/>
    <col min="10249" max="10249" width="1.71428571428571" customWidth="1"/>
    <col min="10251" max="10251" width="10.7142857142857" customWidth="1"/>
    <col min="10252" max="10252" width="2.42857142857143" customWidth="1"/>
    <col min="10253" max="10253" width="1.71428571428571" customWidth="1"/>
    <col min="10497" max="10497" width="1.71428571428571" customWidth="1"/>
    <col min="10498" max="10498" width="12.7142857142857" customWidth="1"/>
    <col min="10499" max="10499" width="1.71428571428571" customWidth="1"/>
    <col min="10500" max="10500" width="8.71428571428571" customWidth="1"/>
    <col min="10501" max="10501" width="1.71428571428571" customWidth="1"/>
    <col min="10502" max="10502" width="19.4285714285714" customWidth="1"/>
    <col min="10503" max="10503" width="3.57142857142857" customWidth="1"/>
    <col min="10504" max="10504" width="12.7142857142857" customWidth="1"/>
    <col min="10505" max="10505" width="1.71428571428571" customWidth="1"/>
    <col min="10507" max="10507" width="10.7142857142857" customWidth="1"/>
    <col min="10508" max="10508" width="2.42857142857143" customWidth="1"/>
    <col min="10509" max="10509" width="1.71428571428571" customWidth="1"/>
    <col min="10753" max="10753" width="1.71428571428571" customWidth="1"/>
    <col min="10754" max="10754" width="12.7142857142857" customWidth="1"/>
    <col min="10755" max="10755" width="1.71428571428571" customWidth="1"/>
    <col min="10756" max="10756" width="8.71428571428571" customWidth="1"/>
    <col min="10757" max="10757" width="1.71428571428571" customWidth="1"/>
    <col min="10758" max="10758" width="19.4285714285714" customWidth="1"/>
    <col min="10759" max="10759" width="3.57142857142857" customWidth="1"/>
    <col min="10760" max="10760" width="12.7142857142857" customWidth="1"/>
    <col min="10761" max="10761" width="1.71428571428571" customWidth="1"/>
    <col min="10763" max="10763" width="10.7142857142857" customWidth="1"/>
    <col min="10764" max="10764" width="2.42857142857143" customWidth="1"/>
    <col min="10765" max="10765" width="1.71428571428571" customWidth="1"/>
    <col min="11009" max="11009" width="1.71428571428571" customWidth="1"/>
    <col min="11010" max="11010" width="12.7142857142857" customWidth="1"/>
    <col min="11011" max="11011" width="1.71428571428571" customWidth="1"/>
    <col min="11012" max="11012" width="8.71428571428571" customWidth="1"/>
    <col min="11013" max="11013" width="1.71428571428571" customWidth="1"/>
    <col min="11014" max="11014" width="19.4285714285714" customWidth="1"/>
    <col min="11015" max="11015" width="3.57142857142857" customWidth="1"/>
    <col min="11016" max="11016" width="12.7142857142857" customWidth="1"/>
    <col min="11017" max="11017" width="1.71428571428571" customWidth="1"/>
    <col min="11019" max="11019" width="10.7142857142857" customWidth="1"/>
    <col min="11020" max="11020" width="2.42857142857143" customWidth="1"/>
    <col min="11021" max="11021" width="1.71428571428571" customWidth="1"/>
    <col min="11265" max="11265" width="1.71428571428571" customWidth="1"/>
    <col min="11266" max="11266" width="12.7142857142857" customWidth="1"/>
    <col min="11267" max="11267" width="1.71428571428571" customWidth="1"/>
    <col min="11268" max="11268" width="8.71428571428571" customWidth="1"/>
    <col min="11269" max="11269" width="1.71428571428571" customWidth="1"/>
    <col min="11270" max="11270" width="19.4285714285714" customWidth="1"/>
    <col min="11271" max="11271" width="3.57142857142857" customWidth="1"/>
    <col min="11272" max="11272" width="12.7142857142857" customWidth="1"/>
    <col min="11273" max="11273" width="1.71428571428571" customWidth="1"/>
    <col min="11275" max="11275" width="10.7142857142857" customWidth="1"/>
    <col min="11276" max="11276" width="2.42857142857143" customWidth="1"/>
    <col min="11277" max="11277" width="1.71428571428571" customWidth="1"/>
    <col min="11521" max="11521" width="1.71428571428571" customWidth="1"/>
    <col min="11522" max="11522" width="12.7142857142857" customWidth="1"/>
    <col min="11523" max="11523" width="1.71428571428571" customWidth="1"/>
    <col min="11524" max="11524" width="8.71428571428571" customWidth="1"/>
    <col min="11525" max="11525" width="1.71428571428571" customWidth="1"/>
    <col min="11526" max="11526" width="19.4285714285714" customWidth="1"/>
    <col min="11527" max="11527" width="3.57142857142857" customWidth="1"/>
    <col min="11528" max="11528" width="12.7142857142857" customWidth="1"/>
    <col min="11529" max="11529" width="1.71428571428571" customWidth="1"/>
    <col min="11531" max="11531" width="10.7142857142857" customWidth="1"/>
    <col min="11532" max="11532" width="2.42857142857143" customWidth="1"/>
    <col min="11533" max="11533" width="1.71428571428571" customWidth="1"/>
    <col min="11777" max="11777" width="1.71428571428571" customWidth="1"/>
    <col min="11778" max="11778" width="12.7142857142857" customWidth="1"/>
    <col min="11779" max="11779" width="1.71428571428571" customWidth="1"/>
    <col min="11780" max="11780" width="8.71428571428571" customWidth="1"/>
    <col min="11781" max="11781" width="1.71428571428571" customWidth="1"/>
    <col min="11782" max="11782" width="19.4285714285714" customWidth="1"/>
    <col min="11783" max="11783" width="3.57142857142857" customWidth="1"/>
    <col min="11784" max="11784" width="12.7142857142857" customWidth="1"/>
    <col min="11785" max="11785" width="1.71428571428571" customWidth="1"/>
    <col min="11787" max="11787" width="10.7142857142857" customWidth="1"/>
    <col min="11788" max="11788" width="2.42857142857143" customWidth="1"/>
    <col min="11789" max="11789" width="1.71428571428571" customWidth="1"/>
    <col min="12033" max="12033" width="1.71428571428571" customWidth="1"/>
    <col min="12034" max="12034" width="12.7142857142857" customWidth="1"/>
    <col min="12035" max="12035" width="1.71428571428571" customWidth="1"/>
    <col min="12036" max="12036" width="8.71428571428571" customWidth="1"/>
    <col min="12037" max="12037" width="1.71428571428571" customWidth="1"/>
    <col min="12038" max="12038" width="19.4285714285714" customWidth="1"/>
    <col min="12039" max="12039" width="3.57142857142857" customWidth="1"/>
    <col min="12040" max="12040" width="12.7142857142857" customWidth="1"/>
    <col min="12041" max="12041" width="1.71428571428571" customWidth="1"/>
    <col min="12043" max="12043" width="10.7142857142857" customWidth="1"/>
    <col min="12044" max="12044" width="2.42857142857143" customWidth="1"/>
    <col min="12045" max="12045" width="1.71428571428571" customWidth="1"/>
    <col min="12289" max="12289" width="1.71428571428571" customWidth="1"/>
    <col min="12290" max="12290" width="12.7142857142857" customWidth="1"/>
    <col min="12291" max="12291" width="1.71428571428571" customWidth="1"/>
    <col min="12292" max="12292" width="8.71428571428571" customWidth="1"/>
    <col min="12293" max="12293" width="1.71428571428571" customWidth="1"/>
    <col min="12294" max="12294" width="19.4285714285714" customWidth="1"/>
    <col min="12295" max="12295" width="3.57142857142857" customWidth="1"/>
    <col min="12296" max="12296" width="12.7142857142857" customWidth="1"/>
    <col min="12297" max="12297" width="1.71428571428571" customWidth="1"/>
    <col min="12299" max="12299" width="10.7142857142857" customWidth="1"/>
    <col min="12300" max="12300" width="2.42857142857143" customWidth="1"/>
    <col min="12301" max="12301" width="1.71428571428571" customWidth="1"/>
    <col min="12545" max="12545" width="1.71428571428571" customWidth="1"/>
    <col min="12546" max="12546" width="12.7142857142857" customWidth="1"/>
    <col min="12547" max="12547" width="1.71428571428571" customWidth="1"/>
    <col min="12548" max="12548" width="8.71428571428571" customWidth="1"/>
    <col min="12549" max="12549" width="1.71428571428571" customWidth="1"/>
    <col min="12550" max="12550" width="19.4285714285714" customWidth="1"/>
    <col min="12551" max="12551" width="3.57142857142857" customWidth="1"/>
    <col min="12552" max="12552" width="12.7142857142857" customWidth="1"/>
    <col min="12553" max="12553" width="1.71428571428571" customWidth="1"/>
    <col min="12555" max="12555" width="10.7142857142857" customWidth="1"/>
    <col min="12556" max="12556" width="2.42857142857143" customWidth="1"/>
    <col min="12557" max="12557" width="1.71428571428571" customWidth="1"/>
    <col min="12801" max="12801" width="1.71428571428571" customWidth="1"/>
    <col min="12802" max="12802" width="12.7142857142857" customWidth="1"/>
    <col min="12803" max="12803" width="1.71428571428571" customWidth="1"/>
    <col min="12804" max="12804" width="8.71428571428571" customWidth="1"/>
    <col min="12805" max="12805" width="1.71428571428571" customWidth="1"/>
    <col min="12806" max="12806" width="19.4285714285714" customWidth="1"/>
    <col min="12807" max="12807" width="3.57142857142857" customWidth="1"/>
    <col min="12808" max="12808" width="12.7142857142857" customWidth="1"/>
    <col min="12809" max="12809" width="1.71428571428571" customWidth="1"/>
    <col min="12811" max="12811" width="10.7142857142857" customWidth="1"/>
    <col min="12812" max="12812" width="2.42857142857143" customWidth="1"/>
    <col min="12813" max="12813" width="1.71428571428571" customWidth="1"/>
    <col min="13057" max="13057" width="1.71428571428571" customWidth="1"/>
    <col min="13058" max="13058" width="12.7142857142857" customWidth="1"/>
    <col min="13059" max="13059" width="1.71428571428571" customWidth="1"/>
    <col min="13060" max="13060" width="8.71428571428571" customWidth="1"/>
    <col min="13061" max="13061" width="1.71428571428571" customWidth="1"/>
    <col min="13062" max="13062" width="19.4285714285714" customWidth="1"/>
    <col min="13063" max="13063" width="3.57142857142857" customWidth="1"/>
    <col min="13064" max="13064" width="12.7142857142857" customWidth="1"/>
    <col min="13065" max="13065" width="1.71428571428571" customWidth="1"/>
    <col min="13067" max="13067" width="10.7142857142857" customWidth="1"/>
    <col min="13068" max="13068" width="2.42857142857143" customWidth="1"/>
    <col min="13069" max="13069" width="1.71428571428571" customWidth="1"/>
    <col min="13313" max="13313" width="1.71428571428571" customWidth="1"/>
    <col min="13314" max="13314" width="12.7142857142857" customWidth="1"/>
    <col min="13315" max="13315" width="1.71428571428571" customWidth="1"/>
    <col min="13316" max="13316" width="8.71428571428571" customWidth="1"/>
    <col min="13317" max="13317" width="1.71428571428571" customWidth="1"/>
    <col min="13318" max="13318" width="19.4285714285714" customWidth="1"/>
    <col min="13319" max="13319" width="3.57142857142857" customWidth="1"/>
    <col min="13320" max="13320" width="12.7142857142857" customWidth="1"/>
    <col min="13321" max="13321" width="1.71428571428571" customWidth="1"/>
    <col min="13323" max="13323" width="10.7142857142857" customWidth="1"/>
    <col min="13324" max="13324" width="2.42857142857143" customWidth="1"/>
    <col min="13325" max="13325" width="1.71428571428571" customWidth="1"/>
    <col min="13569" max="13569" width="1.71428571428571" customWidth="1"/>
    <col min="13570" max="13570" width="12.7142857142857" customWidth="1"/>
    <col min="13571" max="13571" width="1.71428571428571" customWidth="1"/>
    <col min="13572" max="13572" width="8.71428571428571" customWidth="1"/>
    <col min="13573" max="13573" width="1.71428571428571" customWidth="1"/>
    <col min="13574" max="13574" width="19.4285714285714" customWidth="1"/>
    <col min="13575" max="13575" width="3.57142857142857" customWidth="1"/>
    <col min="13576" max="13576" width="12.7142857142857" customWidth="1"/>
    <col min="13577" max="13577" width="1.71428571428571" customWidth="1"/>
    <col min="13579" max="13579" width="10.7142857142857" customWidth="1"/>
    <col min="13580" max="13580" width="2.42857142857143" customWidth="1"/>
    <col min="13581" max="13581" width="1.71428571428571" customWidth="1"/>
    <col min="13825" max="13825" width="1.71428571428571" customWidth="1"/>
    <col min="13826" max="13826" width="12.7142857142857" customWidth="1"/>
    <col min="13827" max="13827" width="1.71428571428571" customWidth="1"/>
    <col min="13828" max="13828" width="8.71428571428571" customWidth="1"/>
    <col min="13829" max="13829" width="1.71428571428571" customWidth="1"/>
    <col min="13830" max="13830" width="19.4285714285714" customWidth="1"/>
    <col min="13831" max="13831" width="3.57142857142857" customWidth="1"/>
    <col min="13832" max="13832" width="12.7142857142857" customWidth="1"/>
    <col min="13833" max="13833" width="1.71428571428571" customWidth="1"/>
    <col min="13835" max="13835" width="10.7142857142857" customWidth="1"/>
    <col min="13836" max="13836" width="2.42857142857143" customWidth="1"/>
    <col min="13837" max="13837" width="1.71428571428571" customWidth="1"/>
    <col min="14081" max="14081" width="1.71428571428571" customWidth="1"/>
    <col min="14082" max="14082" width="12.7142857142857" customWidth="1"/>
    <col min="14083" max="14083" width="1.71428571428571" customWidth="1"/>
    <col min="14084" max="14084" width="8.71428571428571" customWidth="1"/>
    <col min="14085" max="14085" width="1.71428571428571" customWidth="1"/>
    <col min="14086" max="14086" width="19.4285714285714" customWidth="1"/>
    <col min="14087" max="14087" width="3.57142857142857" customWidth="1"/>
    <col min="14088" max="14088" width="12.7142857142857" customWidth="1"/>
    <col min="14089" max="14089" width="1.71428571428571" customWidth="1"/>
    <col min="14091" max="14091" width="10.7142857142857" customWidth="1"/>
    <col min="14092" max="14092" width="2.42857142857143" customWidth="1"/>
    <col min="14093" max="14093" width="1.71428571428571" customWidth="1"/>
    <col min="14337" max="14337" width="1.71428571428571" customWidth="1"/>
    <col min="14338" max="14338" width="12.7142857142857" customWidth="1"/>
    <col min="14339" max="14339" width="1.71428571428571" customWidth="1"/>
    <col min="14340" max="14340" width="8.71428571428571" customWidth="1"/>
    <col min="14341" max="14341" width="1.71428571428571" customWidth="1"/>
    <col min="14342" max="14342" width="19.4285714285714" customWidth="1"/>
    <col min="14343" max="14343" width="3.57142857142857" customWidth="1"/>
    <col min="14344" max="14344" width="12.7142857142857" customWidth="1"/>
    <col min="14345" max="14345" width="1.71428571428571" customWidth="1"/>
    <col min="14347" max="14347" width="10.7142857142857" customWidth="1"/>
    <col min="14348" max="14348" width="2.42857142857143" customWidth="1"/>
    <col min="14349" max="14349" width="1.71428571428571" customWidth="1"/>
    <col min="14593" max="14593" width="1.71428571428571" customWidth="1"/>
    <col min="14594" max="14594" width="12.7142857142857" customWidth="1"/>
    <col min="14595" max="14595" width="1.71428571428571" customWidth="1"/>
    <col min="14596" max="14596" width="8.71428571428571" customWidth="1"/>
    <col min="14597" max="14597" width="1.71428571428571" customWidth="1"/>
    <col min="14598" max="14598" width="19.4285714285714" customWidth="1"/>
    <col min="14599" max="14599" width="3.57142857142857" customWidth="1"/>
    <col min="14600" max="14600" width="12.7142857142857" customWidth="1"/>
    <col min="14601" max="14601" width="1.71428571428571" customWidth="1"/>
    <col min="14603" max="14603" width="10.7142857142857" customWidth="1"/>
    <col min="14604" max="14604" width="2.42857142857143" customWidth="1"/>
    <col min="14605" max="14605" width="1.71428571428571" customWidth="1"/>
    <col min="14849" max="14849" width="1.71428571428571" customWidth="1"/>
    <col min="14850" max="14850" width="12.7142857142857" customWidth="1"/>
    <col min="14851" max="14851" width="1.71428571428571" customWidth="1"/>
    <col min="14852" max="14852" width="8.71428571428571" customWidth="1"/>
    <col min="14853" max="14853" width="1.71428571428571" customWidth="1"/>
    <col min="14854" max="14854" width="19.4285714285714" customWidth="1"/>
    <col min="14855" max="14855" width="3.57142857142857" customWidth="1"/>
    <col min="14856" max="14856" width="12.7142857142857" customWidth="1"/>
    <col min="14857" max="14857" width="1.71428571428571" customWidth="1"/>
    <col min="14859" max="14859" width="10.7142857142857" customWidth="1"/>
    <col min="14860" max="14860" width="2.42857142857143" customWidth="1"/>
    <col min="14861" max="14861" width="1.71428571428571" customWidth="1"/>
    <col min="15105" max="15105" width="1.71428571428571" customWidth="1"/>
    <col min="15106" max="15106" width="12.7142857142857" customWidth="1"/>
    <col min="15107" max="15107" width="1.71428571428571" customWidth="1"/>
    <col min="15108" max="15108" width="8.71428571428571" customWidth="1"/>
    <col min="15109" max="15109" width="1.71428571428571" customWidth="1"/>
    <col min="15110" max="15110" width="19.4285714285714" customWidth="1"/>
    <col min="15111" max="15111" width="3.57142857142857" customWidth="1"/>
    <col min="15112" max="15112" width="12.7142857142857" customWidth="1"/>
    <col min="15113" max="15113" width="1.71428571428571" customWidth="1"/>
    <col min="15115" max="15115" width="10.7142857142857" customWidth="1"/>
    <col min="15116" max="15116" width="2.42857142857143" customWidth="1"/>
    <col min="15117" max="15117" width="1.71428571428571" customWidth="1"/>
    <col min="15361" max="15361" width="1.71428571428571" customWidth="1"/>
    <col min="15362" max="15362" width="12.7142857142857" customWidth="1"/>
    <col min="15363" max="15363" width="1.71428571428571" customWidth="1"/>
    <col min="15364" max="15364" width="8.71428571428571" customWidth="1"/>
    <col min="15365" max="15365" width="1.71428571428571" customWidth="1"/>
    <col min="15366" max="15366" width="19.4285714285714" customWidth="1"/>
    <col min="15367" max="15367" width="3.57142857142857" customWidth="1"/>
    <col min="15368" max="15368" width="12.7142857142857" customWidth="1"/>
    <col min="15369" max="15369" width="1.71428571428571" customWidth="1"/>
    <col min="15371" max="15371" width="10.7142857142857" customWidth="1"/>
    <col min="15372" max="15372" width="2.42857142857143" customWidth="1"/>
    <col min="15373" max="15373" width="1.71428571428571" customWidth="1"/>
    <col min="15617" max="15617" width="1.71428571428571" customWidth="1"/>
    <col min="15618" max="15618" width="12.7142857142857" customWidth="1"/>
    <col min="15619" max="15619" width="1.71428571428571" customWidth="1"/>
    <col min="15620" max="15620" width="8.71428571428571" customWidth="1"/>
    <col min="15621" max="15621" width="1.71428571428571" customWidth="1"/>
    <col min="15622" max="15622" width="19.4285714285714" customWidth="1"/>
    <col min="15623" max="15623" width="3.57142857142857" customWidth="1"/>
    <col min="15624" max="15624" width="12.7142857142857" customWidth="1"/>
    <col min="15625" max="15625" width="1.71428571428571" customWidth="1"/>
    <col min="15627" max="15627" width="10.7142857142857" customWidth="1"/>
    <col min="15628" max="15628" width="2.42857142857143" customWidth="1"/>
    <col min="15629" max="15629" width="1.71428571428571" customWidth="1"/>
    <col min="15873" max="15873" width="1.71428571428571" customWidth="1"/>
    <col min="15874" max="15874" width="12.7142857142857" customWidth="1"/>
    <col min="15875" max="15875" width="1.71428571428571" customWidth="1"/>
    <col min="15876" max="15876" width="8.71428571428571" customWidth="1"/>
    <col min="15877" max="15877" width="1.71428571428571" customWidth="1"/>
    <col min="15878" max="15878" width="19.4285714285714" customWidth="1"/>
    <col min="15879" max="15879" width="3.57142857142857" customWidth="1"/>
    <col min="15880" max="15880" width="12.7142857142857" customWidth="1"/>
    <col min="15881" max="15881" width="1.71428571428571" customWidth="1"/>
    <col min="15883" max="15883" width="10.7142857142857" customWidth="1"/>
    <col min="15884" max="15884" width="2.42857142857143" customWidth="1"/>
    <col min="15885" max="15885" width="1.71428571428571" customWidth="1"/>
    <col min="16129" max="16129" width="1.71428571428571" customWidth="1"/>
    <col min="16130" max="16130" width="12.7142857142857" customWidth="1"/>
    <col min="16131" max="16131" width="1.71428571428571" customWidth="1"/>
    <col min="16132" max="16132" width="8.71428571428571" customWidth="1"/>
    <col min="16133" max="16133" width="1.71428571428571" customWidth="1"/>
    <col min="16134" max="16134" width="19.4285714285714" customWidth="1"/>
    <col min="16135" max="16135" width="3.57142857142857" customWidth="1"/>
    <col min="16136" max="16136" width="12.7142857142857" customWidth="1"/>
    <col min="16137" max="16137" width="1.71428571428571" customWidth="1"/>
    <col min="16139" max="16139" width="10.7142857142857" customWidth="1"/>
    <col min="16140" max="16140" width="2.42857142857143" customWidth="1"/>
    <col min="16141" max="16141" width="1.71428571428571" customWidth="1"/>
  </cols>
  <sheetData>
    <row r="1" ht="17.1" customHeight="1" spans="11:11">
      <c r="K1" s="169" t="s">
        <v>116</v>
      </c>
    </row>
    <row r="5" ht="18.75" spans="1:13">
      <c r="A5" s="152" t="s">
        <v>117</v>
      </c>
      <c r="B5" s="152"/>
      <c r="C5" s="152"/>
      <c r="D5" s="152"/>
      <c r="E5" s="152"/>
      <c r="F5" s="152"/>
      <c r="G5" s="152"/>
      <c r="H5" s="152"/>
      <c r="I5" s="152"/>
      <c r="J5" s="152"/>
      <c r="K5" s="152"/>
      <c r="L5" s="152"/>
      <c r="M5" s="152"/>
    </row>
    <row r="6" ht="18.75" spans="1:13">
      <c r="A6" s="152" t="s">
        <v>118</v>
      </c>
      <c r="B6" s="152"/>
      <c r="C6" s="152"/>
      <c r="D6" s="152"/>
      <c r="E6" s="152"/>
      <c r="F6" s="152"/>
      <c r="G6" s="152"/>
      <c r="H6" s="152"/>
      <c r="I6" s="152"/>
      <c r="J6" s="152"/>
      <c r="K6" s="152"/>
      <c r="L6" s="152"/>
      <c r="M6" s="152"/>
    </row>
    <row r="7" spans="6:6">
      <c r="F7" s="153"/>
    </row>
    <row r="8" spans="1:10">
      <c r="A8" t="s">
        <v>119</v>
      </c>
      <c r="E8" t="s">
        <v>3</v>
      </c>
      <c r="F8" s="154" t="str">
        <f>IDENTITAS!D4</f>
        <v>BANGGA SATRIANTO, S.Pd.</v>
      </c>
      <c r="G8" s="154"/>
      <c r="H8" s="154"/>
      <c r="I8" s="154"/>
      <c r="J8" s="154"/>
    </row>
    <row r="9" spans="6:10">
      <c r="F9" s="154"/>
      <c r="G9" s="154"/>
      <c r="H9" s="154"/>
      <c r="I9" s="154"/>
      <c r="J9" s="154"/>
    </row>
    <row r="10" spans="1:10">
      <c r="A10" t="s">
        <v>120</v>
      </c>
      <c r="E10" t="s">
        <v>3</v>
      </c>
      <c r="F10" s="154" t="str">
        <f>IDENTITAS!D5</f>
        <v>19810201 200902 1 005 / P 269905</v>
      </c>
      <c r="G10" s="155"/>
      <c r="H10" s="154"/>
      <c r="I10" s="154"/>
      <c r="J10" s="154"/>
    </row>
    <row r="11" spans="6:10">
      <c r="F11" s="154"/>
      <c r="G11" s="154"/>
      <c r="H11" s="154"/>
      <c r="I11" s="154"/>
      <c r="J11" s="154"/>
    </row>
    <row r="12" spans="1:10">
      <c r="A12" t="s">
        <v>121</v>
      </c>
      <c r="E12" t="s">
        <v>3</v>
      </c>
      <c r="F12" s="154" t="str">
        <f>'DATA AWAL'!E8</f>
        <v>Penata Muda Tk.I/Guru Pertama/ III b</v>
      </c>
      <c r="G12" s="154"/>
      <c r="H12" s="154"/>
      <c r="I12" s="154"/>
      <c r="J12" s="154"/>
    </row>
    <row r="13" spans="1:10">
      <c r="A13" t="s">
        <v>122</v>
      </c>
      <c r="F13" s="258" t="str">
        <f>'DATA AWAL'!E9</f>
        <v>1 Oktober 2013</v>
      </c>
      <c r="G13" s="154"/>
      <c r="H13" s="154"/>
      <c r="I13" s="154"/>
      <c r="J13" s="154"/>
    </row>
    <row r="14" spans="6:10">
      <c r="F14" s="154"/>
      <c r="G14" s="154"/>
      <c r="H14" s="154"/>
      <c r="I14" s="154"/>
      <c r="J14" s="154"/>
    </row>
    <row r="15" spans="1:10">
      <c r="A15" t="s">
        <v>38</v>
      </c>
      <c r="E15" t="s">
        <v>3</v>
      </c>
      <c r="F15" s="258" t="str">
        <f>'DATA AWAL'!E12</f>
        <v>6533759660200012</v>
      </c>
      <c r="G15" s="154"/>
      <c r="H15" s="154"/>
      <c r="I15" s="154"/>
      <c r="J15" s="154"/>
    </row>
    <row r="16" spans="6:10">
      <c r="F16" s="154"/>
      <c r="G16" s="154"/>
      <c r="H16" s="154"/>
      <c r="I16" s="154"/>
      <c r="J16" s="154"/>
    </row>
    <row r="17" spans="1:10">
      <c r="A17" t="s">
        <v>123</v>
      </c>
      <c r="E17" t="s">
        <v>3</v>
      </c>
      <c r="F17" s="154" t="str">
        <f>'DATA AWAL'!E17</f>
        <v>SMP NEGERI 5 SURABAYA</v>
      </c>
      <c r="G17" s="154"/>
      <c r="H17" s="154"/>
      <c r="I17" s="154"/>
      <c r="J17" s="154"/>
    </row>
    <row r="18" spans="6:10">
      <c r="F18" s="154" t="str">
        <f>'DATA AWAL'!E19</f>
        <v>JL. RAJAWALI 57</v>
      </c>
      <c r="G18" s="154"/>
      <c r="H18" s="154"/>
      <c r="I18" s="154"/>
      <c r="J18" s="154"/>
    </row>
    <row r="19" spans="6:10">
      <c r="F19" s="154"/>
      <c r="G19" s="154"/>
      <c r="H19" s="154"/>
      <c r="I19" s="154"/>
      <c r="J19" s="154"/>
    </row>
    <row r="20" spans="1:10">
      <c r="A20" t="s">
        <v>124</v>
      </c>
      <c r="F20" s="154"/>
      <c r="G20" s="154"/>
      <c r="H20" s="154"/>
      <c r="I20" s="154"/>
      <c r="J20" s="154"/>
    </row>
    <row r="21" spans="1:10">
      <c r="A21" t="s">
        <v>125</v>
      </c>
      <c r="E21" t="s">
        <v>3</v>
      </c>
      <c r="F21" s="259" t="str">
        <f>'DATA AWAL'!E11</f>
        <v>15 Agustus 2014</v>
      </c>
      <c r="G21" s="154"/>
      <c r="H21" s="154"/>
      <c r="I21" s="154"/>
      <c r="J21" s="154"/>
    </row>
    <row r="22" spans="6:10">
      <c r="F22" s="154"/>
      <c r="G22" s="154"/>
      <c r="H22" s="154"/>
      <c r="I22" s="154"/>
      <c r="J22" s="154"/>
    </row>
    <row r="23" spans="1:10">
      <c r="A23" t="s">
        <v>126</v>
      </c>
      <c r="E23" t="s">
        <v>3</v>
      </c>
      <c r="F23" s="154" t="str">
        <f>'DATA AWAL'!J22&amp;" s/d "&amp;'DATA AWAL'!J23</f>
        <v>2 JANUARI 2015 s/d 30 DESEMBER 2015</v>
      </c>
      <c r="G23" s="153"/>
      <c r="H23" s="153"/>
      <c r="I23" s="154"/>
      <c r="J23" s="154"/>
    </row>
    <row r="27" ht="18.75" spans="1:13">
      <c r="A27" s="157"/>
      <c r="B27" s="158"/>
      <c r="C27" s="158"/>
      <c r="D27" s="158"/>
      <c r="E27" s="158"/>
      <c r="F27" s="158"/>
      <c r="G27" s="158"/>
      <c r="H27" s="158"/>
      <c r="I27" s="158"/>
      <c r="J27" s="158"/>
      <c r="K27" s="158"/>
      <c r="L27" s="158"/>
      <c r="M27" s="170"/>
    </row>
    <row r="28" ht="18.75" spans="1:13">
      <c r="A28" s="159" t="s">
        <v>127</v>
      </c>
      <c r="B28" s="160"/>
      <c r="C28" s="160"/>
      <c r="D28" s="160"/>
      <c r="E28" s="160"/>
      <c r="F28" s="160"/>
      <c r="G28" s="160"/>
      <c r="H28" s="160"/>
      <c r="I28" s="160"/>
      <c r="J28" s="160"/>
      <c r="K28" s="160"/>
      <c r="L28" s="160"/>
      <c r="M28" s="171"/>
    </row>
    <row r="29" spans="1:13">
      <c r="A29" s="161" t="s">
        <v>128</v>
      </c>
      <c r="B29" s="162"/>
      <c r="C29" s="162"/>
      <c r="D29" s="162"/>
      <c r="E29" s="162"/>
      <c r="F29" s="162"/>
      <c r="G29" s="162"/>
      <c r="H29" s="162"/>
      <c r="I29" s="162"/>
      <c r="J29" s="162"/>
      <c r="K29" s="162"/>
      <c r="L29" s="162"/>
      <c r="M29" s="172"/>
    </row>
    <row r="30" spans="1:13">
      <c r="A30" s="163"/>
      <c r="B30" s="46"/>
      <c r="C30" s="46"/>
      <c r="D30" s="46"/>
      <c r="E30" s="46"/>
      <c r="F30" s="46"/>
      <c r="G30" s="46"/>
      <c r="H30" s="46"/>
      <c r="I30" s="46"/>
      <c r="J30" s="46"/>
      <c r="K30" s="46"/>
      <c r="L30" s="46"/>
      <c r="M30" s="173"/>
    </row>
    <row r="31" ht="31.5" customHeight="1" spans="1:13">
      <c r="A31" s="163"/>
      <c r="B31" s="164" t="s">
        <v>129</v>
      </c>
      <c r="C31" s="164"/>
      <c r="D31" s="164"/>
      <c r="E31" s="164"/>
      <c r="F31" s="164"/>
      <c r="G31" s="164"/>
      <c r="H31" s="164"/>
      <c r="I31" s="164"/>
      <c r="J31" s="164"/>
      <c r="K31" s="164"/>
      <c r="L31" s="164"/>
      <c r="M31" s="173"/>
    </row>
    <row r="32" spans="1:13">
      <c r="A32" s="163"/>
      <c r="B32" s="46"/>
      <c r="C32" s="46"/>
      <c r="D32" s="46"/>
      <c r="E32" s="46"/>
      <c r="F32" s="46"/>
      <c r="G32" s="46"/>
      <c r="H32" s="46"/>
      <c r="I32" s="46"/>
      <c r="J32" s="46"/>
      <c r="K32" s="46"/>
      <c r="L32" s="46"/>
      <c r="M32" s="173"/>
    </row>
    <row r="33" spans="1:13">
      <c r="A33" s="163"/>
      <c r="B33" s="46"/>
      <c r="C33" s="46"/>
      <c r="D33" s="46"/>
      <c r="E33" s="46"/>
      <c r="F33" s="46"/>
      <c r="G33" s="46"/>
      <c r="H33" s="46"/>
      <c r="I33" s="46"/>
      <c r="J33" s="46"/>
      <c r="K33" s="46"/>
      <c r="L33" s="46"/>
      <c r="M33" s="173"/>
    </row>
    <row r="34" spans="1:13">
      <c r="A34" s="163"/>
      <c r="B34" s="46" t="s">
        <v>119</v>
      </c>
      <c r="C34" s="46" t="s">
        <v>3</v>
      </c>
      <c r="D34" s="165" t="str">
        <f>F8</f>
        <v>BANGGA SATRIANTO, S.Pd.</v>
      </c>
      <c r="E34" s="46"/>
      <c r="F34" s="46"/>
      <c r="G34" s="46"/>
      <c r="H34" s="46" t="s">
        <v>130</v>
      </c>
      <c r="I34" s="46" t="s">
        <v>3</v>
      </c>
      <c r="J34" s="174" t="str">
        <f>IDENTITAS!D23</f>
        <v>Dra HASTUTI RAHAYU M.Pd.</v>
      </c>
      <c r="K34" s="46"/>
      <c r="L34" s="46"/>
      <c r="M34" s="173"/>
    </row>
    <row r="35" spans="1:13">
      <c r="A35" s="163"/>
      <c r="B35" s="46"/>
      <c r="C35" s="46"/>
      <c r="D35" s="46"/>
      <c r="E35" s="46"/>
      <c r="F35" s="46"/>
      <c r="G35" s="46"/>
      <c r="H35" s="46"/>
      <c r="I35" s="46"/>
      <c r="J35" s="46"/>
      <c r="K35" s="46"/>
      <c r="L35" s="46"/>
      <c r="M35" s="173"/>
    </row>
    <row r="36" spans="1:13">
      <c r="A36" s="163"/>
      <c r="B36" s="46" t="s">
        <v>131</v>
      </c>
      <c r="C36" s="46"/>
      <c r="D36" s="46"/>
      <c r="E36" s="46"/>
      <c r="F36" s="46"/>
      <c r="G36" s="46"/>
      <c r="H36" s="46"/>
      <c r="I36" s="46"/>
      <c r="J36" s="46"/>
      <c r="K36" s="46"/>
      <c r="L36" s="46"/>
      <c r="M36" s="173"/>
    </row>
    <row r="37" spans="1:13">
      <c r="A37" s="163"/>
      <c r="B37" s="46" t="s">
        <v>132</v>
      </c>
      <c r="C37" s="46" t="s">
        <v>3</v>
      </c>
      <c r="D37" s="56"/>
      <c r="E37" s="56"/>
      <c r="F37" s="56"/>
      <c r="G37" s="46"/>
      <c r="H37" s="46"/>
      <c r="I37" s="46" t="s">
        <v>3</v>
      </c>
      <c r="J37" s="56"/>
      <c r="K37" s="56"/>
      <c r="L37" s="56"/>
      <c r="M37" s="173"/>
    </row>
    <row r="38" spans="1:13">
      <c r="A38" s="163"/>
      <c r="B38" s="46"/>
      <c r="C38" s="46"/>
      <c r="D38" s="46"/>
      <c r="E38" s="46"/>
      <c r="F38" s="46"/>
      <c r="G38" s="46"/>
      <c r="H38" s="46"/>
      <c r="I38" s="46"/>
      <c r="J38" s="46"/>
      <c r="K38" s="46"/>
      <c r="L38" s="46"/>
      <c r="M38" s="173"/>
    </row>
    <row r="39" spans="1:13">
      <c r="A39" s="163"/>
      <c r="B39" s="46" t="s">
        <v>35</v>
      </c>
      <c r="C39" s="46" t="s">
        <v>3</v>
      </c>
      <c r="D39" s="166" t="str">
        <f>'DATA AWAL'!E24</f>
        <v>30 DESEMBER 2015</v>
      </c>
      <c r="E39" s="46"/>
      <c r="F39" s="46"/>
      <c r="G39" s="46"/>
      <c r="H39" s="46"/>
      <c r="I39" s="46"/>
      <c r="J39" s="46"/>
      <c r="K39" s="46"/>
      <c r="L39" s="46"/>
      <c r="M39" s="173"/>
    </row>
    <row r="40" spans="1:13">
      <c r="A40" s="167"/>
      <c r="B40" s="168"/>
      <c r="C40" s="168"/>
      <c r="D40" s="168"/>
      <c r="E40" s="168"/>
      <c r="F40" s="168"/>
      <c r="G40" s="168"/>
      <c r="H40" s="168"/>
      <c r="I40" s="168"/>
      <c r="J40" s="168"/>
      <c r="K40" s="168"/>
      <c r="L40" s="168"/>
      <c r="M40" s="175"/>
    </row>
  </sheetData>
  <mergeCells count="6">
    <mergeCell ref="A5:M5"/>
    <mergeCell ref="A6:M6"/>
    <mergeCell ref="A27:M27"/>
    <mergeCell ref="A28:M28"/>
    <mergeCell ref="A29:M29"/>
    <mergeCell ref="B31:L31"/>
  </mergeCells>
  <pageMargins left="1.18055555555556" right="0.786805555555556" top="0.786805555555556" bottom="0.786805555555556" header="0.313888888888889" footer="0.313888888888889"/>
  <pageSetup paperSize="9" orientation="portrait" verticalDpi="18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53"/>
  <sheetViews>
    <sheetView showGridLines="0" view="pageBreakPreview" zoomScaleNormal="100" zoomScaleSheetLayoutView="100" topLeftCell="A23" workbookViewId="0">
      <selection activeCell="G35" sqref="G35"/>
    </sheetView>
  </sheetViews>
  <sheetFormatPr defaultColWidth="9" defaultRowHeight="15"/>
  <cols>
    <col min="1" max="1" width="3.57142857142857" style="82" customWidth="1"/>
    <col min="2" max="2" width="27.2857142857143" style="82" customWidth="1"/>
    <col min="3" max="3" width="1.42857142857143" style="82" customWidth="1"/>
    <col min="4" max="4" width="11.1428571428571" style="82" customWidth="1"/>
    <col min="5" max="5" width="14.2857142857143" style="82" customWidth="1"/>
    <col min="6" max="6" width="13" style="82" customWidth="1"/>
    <col min="7" max="7" width="12.4285714285714" style="82" customWidth="1"/>
    <col min="8" max="16384" width="9.14285714285714" style="82"/>
  </cols>
  <sheetData>
    <row r="1" spans="7:7">
      <c r="G1" s="87" t="s">
        <v>133</v>
      </c>
    </row>
    <row r="2" ht="6.75" customHeight="1" spans="1:4">
      <c r="A2" s="88"/>
      <c r="B2" s="88"/>
      <c r="C2" s="88"/>
      <c r="D2" s="88"/>
    </row>
    <row r="3" ht="15.75" spans="1:7">
      <c r="A3" s="89" t="s">
        <v>134</v>
      </c>
      <c r="B3" s="89"/>
      <c r="C3" s="89"/>
      <c r="D3" s="89"/>
      <c r="E3" s="89"/>
      <c r="F3" s="89"/>
      <c r="G3" s="89"/>
    </row>
    <row r="4" ht="5.25" customHeight="1" spans="1:1">
      <c r="A4" s="90"/>
    </row>
    <row r="5" spans="1:7">
      <c r="A5" s="29" t="s">
        <v>135</v>
      </c>
      <c r="B5" s="29" t="s">
        <v>2</v>
      </c>
      <c r="C5" s="260" t="s">
        <v>3</v>
      </c>
      <c r="D5" s="32" t="str">
        <f>IDENTITAS!D4</f>
        <v>BANGGA SATRIANTO, S.Pd.</v>
      </c>
      <c r="E5" s="31"/>
      <c r="F5" s="29"/>
      <c r="G5" s="31"/>
    </row>
    <row r="6" spans="1:7">
      <c r="A6" s="31"/>
      <c r="B6" s="29" t="s">
        <v>136</v>
      </c>
      <c r="C6" s="260" t="s">
        <v>3</v>
      </c>
      <c r="D6" s="32" t="str">
        <f>'DATA AWAL'!E5</f>
        <v>19810201 200902 1 005</v>
      </c>
      <c r="E6" s="31"/>
      <c r="F6" s="29"/>
      <c r="G6" s="31"/>
    </row>
    <row r="7" spans="1:7">
      <c r="A7" s="31"/>
      <c r="B7" s="29" t="s">
        <v>15</v>
      </c>
      <c r="C7" s="260" t="s">
        <v>3</v>
      </c>
      <c r="D7" s="32" t="str">
        <f>IDENTITAS!D6</f>
        <v>SURABAYA, 1 FEBRUARI 1981</v>
      </c>
      <c r="E7" s="31"/>
      <c r="F7" s="29"/>
      <c r="G7" s="31"/>
    </row>
    <row r="8" spans="1:7">
      <c r="A8" s="31"/>
      <c r="B8" s="29" t="s">
        <v>19</v>
      </c>
      <c r="C8" s="260" t="s">
        <v>3</v>
      </c>
      <c r="D8" s="32" t="str">
        <f>IDENTITAS!D7</f>
        <v>Penata Muda Tk.I/Guru Pertama/ III b</v>
      </c>
      <c r="E8" s="31"/>
      <c r="F8" s="29"/>
      <c r="G8" s="31"/>
    </row>
    <row r="9" spans="1:7">
      <c r="A9" s="31"/>
      <c r="B9" s="29" t="s">
        <v>137</v>
      </c>
      <c r="C9" s="260" t="s">
        <v>3</v>
      </c>
      <c r="D9" s="261" t="str">
        <f>IDENTITAS!D8</f>
        <v>1 Februari 2009</v>
      </c>
      <c r="E9" s="31"/>
      <c r="F9" s="29"/>
      <c r="G9" s="31"/>
    </row>
    <row r="10" spans="1:7">
      <c r="A10" s="31"/>
      <c r="B10" s="29" t="s">
        <v>43</v>
      </c>
      <c r="C10" s="260" t="s">
        <v>3</v>
      </c>
      <c r="D10" s="32" t="str">
        <f>IDENTITAS!D10</f>
        <v>4 Tahun 10 Bulan</v>
      </c>
      <c r="E10" s="29"/>
      <c r="F10" s="29"/>
      <c r="G10" s="29"/>
    </row>
    <row r="11" spans="1:7">
      <c r="A11" s="31"/>
      <c r="B11" s="29" t="s">
        <v>48</v>
      </c>
      <c r="C11" s="260" t="s">
        <v>3</v>
      </c>
      <c r="D11" s="32" t="str">
        <f>IDENTITAS!D11</f>
        <v>Laki-laki</v>
      </c>
      <c r="E11" s="31"/>
      <c r="F11" s="31"/>
      <c r="G11" s="31"/>
    </row>
    <row r="12" spans="1:7">
      <c r="A12" s="31"/>
      <c r="B12" s="29" t="s">
        <v>51</v>
      </c>
      <c r="C12" s="260" t="s">
        <v>3</v>
      </c>
      <c r="D12" s="32" t="str">
        <f>IDENTITAS!D12</f>
        <v>S1 / Pendidikan Seni Rupa</v>
      </c>
      <c r="E12" s="31"/>
      <c r="F12" s="29"/>
      <c r="G12" s="31"/>
    </row>
    <row r="13" spans="1:7">
      <c r="A13" s="31"/>
      <c r="B13" s="29" t="s">
        <v>108</v>
      </c>
      <c r="C13" s="260" t="s">
        <v>3</v>
      </c>
      <c r="D13" s="32" t="str">
        <f>IDENTITAS!D13</f>
        <v>Seni Budaya</v>
      </c>
      <c r="E13" s="31"/>
      <c r="F13" s="29"/>
      <c r="G13" s="31"/>
    </row>
    <row r="14" spans="1:7">
      <c r="A14" s="29" t="s">
        <v>109</v>
      </c>
      <c r="B14" s="29" t="s">
        <v>110</v>
      </c>
      <c r="C14" s="260" t="s">
        <v>3</v>
      </c>
      <c r="D14" s="32" t="str">
        <f>IDENTITAS!D15</f>
        <v>SMP NEGERI 5 SURABAYA</v>
      </c>
      <c r="E14" s="31"/>
      <c r="F14" s="29"/>
      <c r="G14" s="31"/>
    </row>
    <row r="15" spans="1:7">
      <c r="A15" s="31"/>
      <c r="B15" s="29" t="s">
        <v>62</v>
      </c>
      <c r="C15" s="260" t="s">
        <v>3</v>
      </c>
      <c r="D15" s="32" t="str">
        <f>IDENTITAS!D16</f>
        <v>031 3550 149</v>
      </c>
      <c r="E15" s="31"/>
      <c r="F15" s="29"/>
      <c r="G15" s="31"/>
    </row>
    <row r="16" spans="1:7">
      <c r="A16" s="31"/>
      <c r="B16" s="29" t="s">
        <v>111</v>
      </c>
      <c r="C16" s="260" t="s">
        <v>3</v>
      </c>
      <c r="D16" s="32" t="str">
        <f>IDENTITAS!D17</f>
        <v>Krembangan Selatan</v>
      </c>
      <c r="E16" s="31"/>
      <c r="F16" s="29"/>
      <c r="G16" s="31"/>
    </row>
    <row r="17" spans="1:7">
      <c r="A17" s="31"/>
      <c r="B17" s="29" t="s">
        <v>72</v>
      </c>
      <c r="C17" s="260" t="s">
        <v>3</v>
      </c>
      <c r="D17" s="32" t="str">
        <f>IDENTITAS!D18</f>
        <v>Krembangan</v>
      </c>
      <c r="E17" s="31"/>
      <c r="F17" s="29"/>
      <c r="G17" s="31"/>
    </row>
    <row r="18" spans="1:7">
      <c r="A18" s="31"/>
      <c r="B18" s="29" t="s">
        <v>76</v>
      </c>
      <c r="C18" s="260" t="s">
        <v>3</v>
      </c>
      <c r="D18" s="32" t="str">
        <f>IDENTITAS!D19</f>
        <v>SURABAYA</v>
      </c>
      <c r="E18" s="31"/>
      <c r="F18" s="29"/>
      <c r="G18" s="31"/>
    </row>
    <row r="19" spans="1:7">
      <c r="A19" s="31"/>
      <c r="B19" s="29" t="s">
        <v>81</v>
      </c>
      <c r="C19" s="260" t="s">
        <v>3</v>
      </c>
      <c r="D19" s="32" t="str">
        <f>IDENTITAS!D20</f>
        <v>JAWA TIMUR</v>
      </c>
      <c r="E19" s="31"/>
      <c r="F19" s="29"/>
      <c r="G19" s="31"/>
    </row>
    <row r="20" ht="3.75" customHeight="1" spans="2:6">
      <c r="B20" s="91"/>
      <c r="C20" s="91"/>
      <c r="D20" s="91"/>
      <c r="F20" s="91"/>
    </row>
    <row r="21" spans="1:9">
      <c r="A21" s="92" t="s">
        <v>138</v>
      </c>
      <c r="B21" s="93"/>
      <c r="C21" s="93"/>
      <c r="D21" s="94"/>
      <c r="E21" s="95" t="s">
        <v>139</v>
      </c>
      <c r="F21" s="96" t="str">
        <f>IF(I21="1","V","")</f>
        <v/>
      </c>
      <c r="G21" s="97" t="s">
        <v>140</v>
      </c>
      <c r="I21" s="151" t="str">
        <f>'DATA AWAL'!J24</f>
        <v>2</v>
      </c>
    </row>
    <row r="22" spans="1:7">
      <c r="A22" s="98" t="str">
        <f>'F-1B'!F23</f>
        <v>2 JANUARI 2015 s/d 30 DESEMBER 2015</v>
      </c>
      <c r="B22" s="99"/>
      <c r="C22" s="99"/>
      <c r="D22" s="100"/>
      <c r="E22" s="95" t="s">
        <v>141</v>
      </c>
      <c r="F22" s="101" t="str">
        <f>IF(I21="2","V","")</f>
        <v>V</v>
      </c>
      <c r="G22" s="102" t="str">
        <f>'DATA AWAL'!J13</f>
        <v>2015</v>
      </c>
    </row>
    <row r="23" spans="1:7">
      <c r="A23" s="103"/>
      <c r="B23" s="104"/>
      <c r="C23" s="104"/>
      <c r="D23" s="105"/>
      <c r="E23" s="95" t="s">
        <v>142</v>
      </c>
      <c r="F23" s="106"/>
      <c r="G23" s="107"/>
    </row>
    <row r="24" ht="5.25" customHeight="1" spans="1:7">
      <c r="A24" s="108"/>
      <c r="D24" s="108"/>
      <c r="F24" s="109"/>
      <c r="G24" s="110"/>
    </row>
    <row r="25" spans="1:7">
      <c r="A25" s="111" t="s">
        <v>143</v>
      </c>
      <c r="B25" s="112" t="s">
        <v>144</v>
      </c>
      <c r="C25" s="113"/>
      <c r="D25" s="113"/>
      <c r="E25" s="113"/>
      <c r="F25" s="114"/>
      <c r="G25" s="115" t="s">
        <v>145</v>
      </c>
    </row>
    <row r="26" spans="1:7">
      <c r="A26" s="116" t="s">
        <v>146</v>
      </c>
      <c r="B26" s="117"/>
      <c r="C26" s="117"/>
      <c r="D26" s="117"/>
      <c r="E26" s="117"/>
      <c r="F26" s="118"/>
      <c r="G26" s="119"/>
    </row>
    <row r="27" spans="1:7">
      <c r="A27" s="101">
        <v>1</v>
      </c>
      <c r="B27" s="120" t="s">
        <v>147</v>
      </c>
      <c r="C27" s="121"/>
      <c r="D27" s="121"/>
      <c r="E27" s="121"/>
      <c r="F27" s="122"/>
      <c r="G27" s="101">
        <f>'K-1'!C17</f>
        <v>3</v>
      </c>
    </row>
    <row r="28" spans="1:7">
      <c r="A28" s="101">
        <v>2</v>
      </c>
      <c r="B28" s="120" t="s">
        <v>148</v>
      </c>
      <c r="C28" s="121"/>
      <c r="D28" s="121"/>
      <c r="E28" s="121"/>
      <c r="F28" s="122"/>
      <c r="G28" s="101">
        <f>'K-2'!C17</f>
        <v>3</v>
      </c>
    </row>
    <row r="29" spans="1:7">
      <c r="A29" s="101">
        <v>3</v>
      </c>
      <c r="B29" s="120" t="s">
        <v>149</v>
      </c>
      <c r="C29" s="121"/>
      <c r="D29" s="121"/>
      <c r="E29" s="121"/>
      <c r="F29" s="122"/>
      <c r="G29" s="101">
        <f>'K-3'!C15</f>
        <v>3</v>
      </c>
    </row>
    <row r="30" spans="1:7">
      <c r="A30" s="101">
        <v>4</v>
      </c>
      <c r="B30" s="120" t="s">
        <v>150</v>
      </c>
      <c r="C30" s="121"/>
      <c r="D30" s="121"/>
      <c r="E30" s="121"/>
      <c r="F30" s="122"/>
      <c r="G30" s="101">
        <f>'K-4'!C22</f>
        <v>3</v>
      </c>
    </row>
    <row r="31" spans="1:7">
      <c r="A31" s="101">
        <v>5</v>
      </c>
      <c r="B31" s="120" t="s">
        <v>151</v>
      </c>
      <c r="C31" s="121"/>
      <c r="D31" s="121"/>
      <c r="E31" s="121"/>
      <c r="F31" s="122"/>
      <c r="G31" s="101">
        <f>'K-5'!C18</f>
        <v>3</v>
      </c>
    </row>
    <row r="32" spans="1:7">
      <c r="A32" s="101">
        <v>6</v>
      </c>
      <c r="B32" s="120" t="s">
        <v>152</v>
      </c>
      <c r="C32" s="121"/>
      <c r="D32" s="121"/>
      <c r="E32" s="121"/>
      <c r="F32" s="122"/>
      <c r="G32" s="101">
        <f>'K-6'!C17</f>
        <v>4</v>
      </c>
    </row>
    <row r="33" spans="1:7">
      <c r="A33" s="101">
        <v>7</v>
      </c>
      <c r="B33" s="120" t="s">
        <v>153</v>
      </c>
      <c r="C33" s="121"/>
      <c r="D33" s="121"/>
      <c r="E33" s="121"/>
      <c r="F33" s="122"/>
      <c r="G33" s="101">
        <f>'K-7'!C16</f>
        <v>3</v>
      </c>
    </row>
    <row r="34" spans="1:7">
      <c r="A34" s="123" t="s">
        <v>154</v>
      </c>
      <c r="B34" s="124"/>
      <c r="C34" s="124"/>
      <c r="D34" s="124"/>
      <c r="E34" s="124"/>
      <c r="F34" s="125"/>
      <c r="G34" s="126"/>
    </row>
    <row r="35" spans="1:7">
      <c r="A35" s="101">
        <v>8</v>
      </c>
      <c r="B35" s="120" t="s">
        <v>155</v>
      </c>
      <c r="C35" s="121"/>
      <c r="D35" s="121"/>
      <c r="E35" s="121"/>
      <c r="F35" s="122"/>
      <c r="G35" s="101">
        <f>'K-8'!C16</f>
        <v>3</v>
      </c>
    </row>
    <row r="36" spans="1:7">
      <c r="A36" s="101">
        <v>9</v>
      </c>
      <c r="B36" s="120" t="s">
        <v>156</v>
      </c>
      <c r="C36" s="121"/>
      <c r="D36" s="121"/>
      <c r="E36" s="121"/>
      <c r="F36" s="122"/>
      <c r="G36" s="101">
        <f>'K-9'!C16</f>
        <v>3</v>
      </c>
    </row>
    <row r="37" spans="1:7">
      <c r="A37" s="101">
        <v>10</v>
      </c>
      <c r="B37" s="120" t="s">
        <v>157</v>
      </c>
      <c r="C37" s="121"/>
      <c r="D37" s="121"/>
      <c r="E37" s="121"/>
      <c r="F37" s="122"/>
      <c r="G37" s="101">
        <f>'K-10'!C19</f>
        <v>3</v>
      </c>
    </row>
    <row r="38" spans="1:7">
      <c r="A38" s="127" t="s">
        <v>158</v>
      </c>
      <c r="B38" s="128"/>
      <c r="C38" s="128"/>
      <c r="D38" s="128"/>
      <c r="E38" s="128"/>
      <c r="F38" s="129"/>
      <c r="G38" s="126"/>
    </row>
    <row r="39" spans="1:7">
      <c r="A39" s="101">
        <v>11</v>
      </c>
      <c r="B39" s="120" t="s">
        <v>159</v>
      </c>
      <c r="C39" s="121"/>
      <c r="D39" s="121"/>
      <c r="E39" s="121"/>
      <c r="F39" s="122"/>
      <c r="G39" s="101">
        <f>'K-11'!C14</f>
        <v>3</v>
      </c>
    </row>
    <row r="40" ht="26.25" customHeight="1" spans="1:7">
      <c r="A40" s="101">
        <v>12</v>
      </c>
      <c r="B40" s="130" t="s">
        <v>160</v>
      </c>
      <c r="C40" s="131"/>
      <c r="D40" s="131"/>
      <c r="E40" s="131"/>
      <c r="F40" s="132"/>
      <c r="G40" s="101">
        <f>'K-12'!C14</f>
        <v>3</v>
      </c>
    </row>
    <row r="41" spans="1:7">
      <c r="A41" s="127" t="s">
        <v>161</v>
      </c>
      <c r="B41" s="128"/>
      <c r="C41" s="128"/>
      <c r="D41" s="128"/>
      <c r="E41" s="128"/>
      <c r="F41" s="129"/>
      <c r="G41" s="126"/>
    </row>
    <row r="42" ht="27.75" customHeight="1" spans="1:7">
      <c r="A42" s="101">
        <v>13</v>
      </c>
      <c r="B42" s="133" t="s">
        <v>162</v>
      </c>
      <c r="C42" s="134"/>
      <c r="D42" s="134"/>
      <c r="E42" s="134"/>
      <c r="F42" s="135"/>
      <c r="G42" s="101">
        <f>'K-13'!C14</f>
        <v>3</v>
      </c>
    </row>
    <row r="43" spans="1:7">
      <c r="A43" s="101">
        <v>14</v>
      </c>
      <c r="B43" s="136" t="s">
        <v>163</v>
      </c>
      <c r="C43" s="137"/>
      <c r="D43" s="137"/>
      <c r="E43" s="137"/>
      <c r="F43" s="138"/>
      <c r="G43" s="101">
        <f>'K-14'!C17</f>
        <v>3</v>
      </c>
    </row>
    <row r="44" spans="1:7">
      <c r="A44" s="101"/>
      <c r="B44" s="139" t="s">
        <v>164</v>
      </c>
      <c r="C44" s="140"/>
      <c r="D44" s="140"/>
      <c r="E44" s="140"/>
      <c r="F44" s="141"/>
      <c r="G44" s="101">
        <f>SUM(G27:G43)</f>
        <v>43</v>
      </c>
    </row>
    <row r="45" ht="35.25" customHeight="1" spans="1:7">
      <c r="A45" s="142" t="s">
        <v>165</v>
      </c>
      <c r="B45" s="142"/>
      <c r="C45" s="142"/>
      <c r="D45" s="142"/>
      <c r="E45" s="142"/>
      <c r="F45" s="142"/>
      <c r="G45" s="142"/>
    </row>
    <row r="46" ht="7.5" customHeight="1" spans="1:7">
      <c r="A46" s="85"/>
      <c r="B46" s="84"/>
      <c r="C46" s="84"/>
      <c r="D46" s="84"/>
      <c r="E46" s="84"/>
      <c r="F46" s="84"/>
      <c r="G46" s="84"/>
    </row>
    <row r="47" spans="1:7">
      <c r="A47" s="84"/>
      <c r="B47" s="84"/>
      <c r="C47" s="84"/>
      <c r="D47" s="84"/>
      <c r="E47" s="84"/>
      <c r="F47" s="143" t="str">
        <f>IDENTITAS!D34</f>
        <v>SURABAYA, 30 DESEMBER 2015</v>
      </c>
      <c r="G47" s="84"/>
    </row>
    <row r="48" spans="2:7">
      <c r="B48" s="85" t="s">
        <v>166</v>
      </c>
      <c r="C48" s="84"/>
      <c r="D48" s="85" t="s">
        <v>167</v>
      </c>
      <c r="E48" s="84"/>
      <c r="F48" s="85" t="s">
        <v>168</v>
      </c>
      <c r="G48" s="84"/>
    </row>
    <row r="49" spans="2:7">
      <c r="B49" s="144"/>
      <c r="C49" s="144"/>
      <c r="D49" s="144"/>
      <c r="E49" s="84"/>
      <c r="F49" s="144"/>
      <c r="G49" s="144"/>
    </row>
    <row r="50" spans="2:7">
      <c r="B50" s="84"/>
      <c r="C50" s="84"/>
      <c r="D50" s="84"/>
      <c r="E50" s="84"/>
      <c r="F50" s="84"/>
      <c r="G50" s="84"/>
    </row>
    <row r="51" spans="2:7">
      <c r="B51" s="145" t="str">
        <f>D5</f>
        <v>BANGGA SATRIANTO, S.Pd.</v>
      </c>
      <c r="C51" s="146"/>
      <c r="D51" s="147" t="str">
        <f>IDENTITAS!B39</f>
        <v>Dra HASTUTI RAHAYU M.Pd.</v>
      </c>
      <c r="E51" s="146"/>
      <c r="F51" s="147" t="str">
        <f>'DATA AWAL'!E25</f>
        <v>Drs. IDRIS, M.Pd., M.Si.</v>
      </c>
      <c r="G51" s="146"/>
    </row>
    <row r="52" spans="2:7">
      <c r="B52" s="148" t="str">
        <f>"NIP. "&amp;D6</f>
        <v>NIP. 19810201 200902 1 005</v>
      </c>
      <c r="C52" s="84"/>
      <c r="D52" s="149" t="str">
        <f>IDENTITAS!B40</f>
        <v>NIP. 19590407 197803 2 013</v>
      </c>
      <c r="E52" s="84"/>
      <c r="F52" t="str">
        <f>"NIP. "&amp;'DATA AWAL'!E26</f>
        <v>NIP. 19590916 198103 1 009</v>
      </c>
      <c r="G52" s="84"/>
    </row>
    <row r="53" ht="15.75" spans="1:7">
      <c r="A53" s="150"/>
      <c r="B53" s="84"/>
      <c r="C53" s="84"/>
      <c r="D53" s="84"/>
      <c r="E53" s="84"/>
      <c r="F53" s="84"/>
      <c r="G53" s="84"/>
    </row>
  </sheetData>
  <sheetProtection sheet="1" objects="1" scenarios="1"/>
  <mergeCells count="25">
    <mergeCell ref="A3:G3"/>
    <mergeCell ref="A21:D21"/>
    <mergeCell ref="B25:F25"/>
    <mergeCell ref="A26:F26"/>
    <mergeCell ref="B27:F27"/>
    <mergeCell ref="B28:F28"/>
    <mergeCell ref="B29:F29"/>
    <mergeCell ref="B30:F30"/>
    <mergeCell ref="B31:F31"/>
    <mergeCell ref="B32:F32"/>
    <mergeCell ref="B33:F33"/>
    <mergeCell ref="A34:F34"/>
    <mergeCell ref="B35:F35"/>
    <mergeCell ref="B36:F36"/>
    <mergeCell ref="B37:F37"/>
    <mergeCell ref="A38:F38"/>
    <mergeCell ref="B39:F39"/>
    <mergeCell ref="B40:F40"/>
    <mergeCell ref="A41:F41"/>
    <mergeCell ref="B42:F42"/>
    <mergeCell ref="B43:F43"/>
    <mergeCell ref="B44:F44"/>
    <mergeCell ref="A45:G45"/>
    <mergeCell ref="G22:G23"/>
    <mergeCell ref="A22:D23"/>
  </mergeCells>
  <pageMargins left="0.984027777777778" right="0.590277777777778" top="0.590277777777778" bottom="0.590277777777778" header="0.313888888888889" footer="0.313888888888889"/>
  <pageSetup paperSize="9" orientation="portrait" verticalDpi="18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1"/>
  <sheetViews>
    <sheetView showGridLines="0" showRowColHeaders="0" view="pageBreakPreview" zoomScaleNormal="100" zoomScaleSheetLayoutView="100" topLeftCell="A13" workbookViewId="0">
      <selection activeCell="A27" sqref="A27:G28"/>
    </sheetView>
  </sheetViews>
  <sheetFormatPr defaultColWidth="9" defaultRowHeight="15"/>
  <cols>
    <col min="1" max="1" width="2.71428571428571" customWidth="1"/>
    <col min="2" max="2" width="27.4285714285714" customWidth="1"/>
    <col min="3" max="3" width="1.28571428571429" customWidth="1"/>
    <col min="4" max="4" width="9.28571428571429" customWidth="1"/>
    <col min="5" max="5" width="6.85714285714286" customWidth="1"/>
    <col min="6" max="6" width="9.57142857142857" customWidth="1"/>
    <col min="7" max="7" width="13.7142857142857" customWidth="1"/>
    <col min="8" max="8" width="11.7142857142857" customWidth="1"/>
  </cols>
  <sheetData>
    <row r="1" spans="8:8">
      <c r="H1" s="25" t="s">
        <v>169</v>
      </c>
    </row>
    <row r="2" ht="21" customHeight="1" spans="1:4">
      <c r="A2" s="26"/>
      <c r="B2" s="26"/>
      <c r="C2" s="26"/>
      <c r="D2" s="26"/>
    </row>
    <row r="3" spans="1:8">
      <c r="A3" s="27" t="s">
        <v>170</v>
      </c>
      <c r="B3" s="27"/>
      <c r="C3" s="27"/>
      <c r="D3" s="27"/>
      <c r="E3" s="27"/>
      <c r="F3" s="27"/>
      <c r="G3" s="27"/>
      <c r="H3" s="27"/>
    </row>
    <row r="4" ht="22.5" customHeight="1" spans="1:1">
      <c r="A4" s="28"/>
    </row>
    <row r="5" spans="1:8">
      <c r="A5" s="29" t="s">
        <v>135</v>
      </c>
      <c r="B5" s="29" t="s">
        <v>2</v>
      </c>
      <c r="C5" s="260" t="s">
        <v>3</v>
      </c>
      <c r="D5" s="30" t="str">
        <f>'F-1C'!D5</f>
        <v>BANGGA SATRIANTO, S.Pd.</v>
      </c>
      <c r="E5" s="31"/>
      <c r="F5" s="32"/>
      <c r="G5" s="29"/>
      <c r="H5" s="31"/>
    </row>
    <row r="6" spans="1:8">
      <c r="A6" s="31"/>
      <c r="B6" s="29" t="s">
        <v>136</v>
      </c>
      <c r="C6" s="260" t="s">
        <v>3</v>
      </c>
      <c r="D6" s="30" t="str">
        <f>'F-1C'!D6</f>
        <v>19810201 200902 1 005</v>
      </c>
      <c r="E6" s="31"/>
      <c r="F6" s="29"/>
      <c r="G6" s="29"/>
      <c r="H6" s="31"/>
    </row>
    <row r="7" spans="1:8">
      <c r="A7" s="31"/>
      <c r="B7" s="29" t="s">
        <v>15</v>
      </c>
      <c r="C7" s="260" t="s">
        <v>3</v>
      </c>
      <c r="D7" s="30" t="str">
        <f>'F-1C'!D7</f>
        <v>SURABAYA, 1 FEBRUARI 1981</v>
      </c>
      <c r="E7" s="31"/>
      <c r="F7" s="29"/>
      <c r="G7" s="29"/>
      <c r="H7" s="31"/>
    </row>
    <row r="8" spans="1:8">
      <c r="A8" s="31"/>
      <c r="B8" s="29" t="s">
        <v>19</v>
      </c>
      <c r="C8" s="260" t="s">
        <v>3</v>
      </c>
      <c r="D8" s="30" t="str">
        <f>'F-1C'!D8</f>
        <v>Penata Muda Tk.I/Guru Pertama/ III b</v>
      </c>
      <c r="E8" s="31"/>
      <c r="F8" s="29"/>
      <c r="G8" s="29"/>
      <c r="H8" s="31"/>
    </row>
    <row r="9" spans="1:8">
      <c r="A9" s="31"/>
      <c r="B9" s="29" t="s">
        <v>171</v>
      </c>
      <c r="C9" s="260" t="s">
        <v>3</v>
      </c>
      <c r="D9" s="262" t="str">
        <f>'F-1C'!D9</f>
        <v>1 Februari 2009</v>
      </c>
      <c r="E9" s="33"/>
      <c r="F9" s="33"/>
      <c r="G9" s="29"/>
      <c r="H9" s="31"/>
    </row>
    <row r="10" spans="1:8">
      <c r="A10" s="31"/>
      <c r="B10" s="29" t="s">
        <v>43</v>
      </c>
      <c r="C10" s="260" t="s">
        <v>3</v>
      </c>
      <c r="D10" s="30" t="str">
        <f>'F-1C'!D10</f>
        <v>4 Tahun 10 Bulan</v>
      </c>
      <c r="E10" s="29"/>
      <c r="F10" s="29"/>
      <c r="G10" s="29"/>
      <c r="H10" s="29"/>
    </row>
    <row r="11" spans="1:8">
      <c r="A11" s="31"/>
      <c r="B11" s="29" t="s">
        <v>48</v>
      </c>
      <c r="C11" s="260" t="s">
        <v>3</v>
      </c>
      <c r="D11" s="30" t="str">
        <f>'F-1C'!D11</f>
        <v>Laki-laki</v>
      </c>
      <c r="E11" s="31"/>
      <c r="F11" s="31"/>
      <c r="G11" s="31"/>
      <c r="H11" s="31"/>
    </row>
    <row r="12" spans="1:8">
      <c r="A12" s="31"/>
      <c r="B12" s="29" t="s">
        <v>51</v>
      </c>
      <c r="C12" s="260" t="s">
        <v>3</v>
      </c>
      <c r="D12" s="30" t="str">
        <f>'F-1C'!D12</f>
        <v>S1 / Pendidikan Seni Rupa</v>
      </c>
      <c r="E12" s="31"/>
      <c r="F12" s="29"/>
      <c r="G12" s="29"/>
      <c r="H12" s="31"/>
    </row>
    <row r="13" customHeight="1" spans="1:8">
      <c r="A13" s="31"/>
      <c r="B13" s="34" t="s">
        <v>108</v>
      </c>
      <c r="C13" s="260" t="s">
        <v>3</v>
      </c>
      <c r="D13" s="30" t="str">
        <f>'F-1C'!D13</f>
        <v>Seni Budaya</v>
      </c>
      <c r="E13" s="35"/>
      <c r="F13" s="35"/>
      <c r="G13" s="35"/>
      <c r="H13" s="35"/>
    </row>
    <row r="14" spans="1:8">
      <c r="A14" s="29" t="s">
        <v>109</v>
      </c>
      <c r="B14" s="29" t="s">
        <v>110</v>
      </c>
      <c r="C14" s="260" t="s">
        <v>3</v>
      </c>
      <c r="D14" s="30" t="str">
        <f>'F-1C'!D14</f>
        <v>SMP NEGERI 5 SURABAYA</v>
      </c>
      <c r="E14" s="31"/>
      <c r="F14" s="29"/>
      <c r="G14" s="29"/>
      <c r="H14" s="31"/>
    </row>
    <row r="15" spans="1:8">
      <c r="A15" s="31"/>
      <c r="B15" s="29" t="s">
        <v>62</v>
      </c>
      <c r="C15" s="260" t="s">
        <v>3</v>
      </c>
      <c r="D15" s="30" t="str">
        <f>'F-1C'!D15</f>
        <v>031 3550 149</v>
      </c>
      <c r="E15" s="31"/>
      <c r="F15" s="29"/>
      <c r="G15" s="29"/>
      <c r="H15" s="31"/>
    </row>
    <row r="16" spans="1:8">
      <c r="A16" s="31"/>
      <c r="B16" s="29" t="s">
        <v>111</v>
      </c>
      <c r="C16" s="260" t="s">
        <v>3</v>
      </c>
      <c r="D16" s="30" t="str">
        <f>'F-1C'!D16</f>
        <v>Krembangan Selatan</v>
      </c>
      <c r="E16" s="31"/>
      <c r="F16" s="29"/>
      <c r="G16" s="29"/>
      <c r="H16" s="31"/>
    </row>
    <row r="17" spans="1:8">
      <c r="A17" s="31"/>
      <c r="B17" s="29" t="s">
        <v>72</v>
      </c>
      <c r="C17" s="260" t="s">
        <v>3</v>
      </c>
      <c r="D17" s="30" t="str">
        <f>'F-1C'!D17</f>
        <v>Krembangan</v>
      </c>
      <c r="E17" s="31"/>
      <c r="F17" s="29"/>
      <c r="G17" s="29"/>
      <c r="H17" s="31"/>
    </row>
    <row r="18" spans="1:8">
      <c r="A18" s="31"/>
      <c r="B18" s="29" t="s">
        <v>76</v>
      </c>
      <c r="C18" s="260" t="s">
        <v>3</v>
      </c>
      <c r="D18" s="30" t="str">
        <f>'F-1C'!D18</f>
        <v>SURABAYA</v>
      </c>
      <c r="E18" s="31"/>
      <c r="F18" s="29"/>
      <c r="G18" s="29"/>
      <c r="H18" s="31"/>
    </row>
    <row r="19" spans="1:8">
      <c r="A19" s="31"/>
      <c r="B19" s="29" t="s">
        <v>81</v>
      </c>
      <c r="C19" s="260" t="s">
        <v>3</v>
      </c>
      <c r="D19" s="30" t="str">
        <f>'F-1C'!D19</f>
        <v>JAWA TIMUR</v>
      </c>
      <c r="E19" s="31"/>
      <c r="F19" s="29"/>
      <c r="G19" s="29"/>
      <c r="H19" s="31"/>
    </row>
    <row r="20" spans="5:8">
      <c r="E20" s="36"/>
      <c r="H20" s="36"/>
    </row>
    <row r="21" ht="19.5" customHeight="1" spans="1:8">
      <c r="A21" s="37" t="s">
        <v>172</v>
      </c>
      <c r="B21" s="38"/>
      <c r="C21" s="38"/>
      <c r="D21" s="38"/>
      <c r="E21" s="38"/>
      <c r="F21" s="38"/>
      <c r="G21" s="39"/>
      <c r="H21" s="40">
        <f>'F-1C'!G44</f>
        <v>43</v>
      </c>
    </row>
    <row r="22" spans="1:8">
      <c r="A22" s="41" t="s">
        <v>173</v>
      </c>
      <c r="B22" s="42"/>
      <c r="C22" s="42"/>
      <c r="D22" s="42"/>
      <c r="E22" s="42"/>
      <c r="F22" s="42"/>
      <c r="G22" s="43"/>
      <c r="H22" s="44"/>
    </row>
    <row r="23" spans="1:8">
      <c r="A23" s="45" t="s">
        <v>174</v>
      </c>
      <c r="B23" s="46"/>
      <c r="C23" s="46"/>
      <c r="D23" s="46"/>
      <c r="E23" s="46"/>
      <c r="F23" s="46"/>
      <c r="G23" s="47"/>
      <c r="H23" s="48"/>
    </row>
    <row r="24" spans="1:8">
      <c r="A24" s="49" t="s">
        <v>175</v>
      </c>
      <c r="B24" s="50"/>
      <c r="C24" s="51"/>
      <c r="D24" s="46" t="s">
        <v>176</v>
      </c>
      <c r="E24" s="52"/>
      <c r="F24" s="53" t="s">
        <v>177</v>
      </c>
      <c r="G24" s="53"/>
      <c r="H24" s="54">
        <f>ROUND((H21/56*100),2)</f>
        <v>76.79</v>
      </c>
    </row>
    <row r="25" ht="5.45" customHeight="1" spans="1:8">
      <c r="A25" s="49"/>
      <c r="B25" s="50"/>
      <c r="C25" s="51"/>
      <c r="D25" s="55"/>
      <c r="E25" s="56"/>
      <c r="F25" s="53"/>
      <c r="G25" s="53"/>
      <c r="H25" s="57"/>
    </row>
    <row r="26" spans="1:8">
      <c r="A26" s="58"/>
      <c r="B26" s="59"/>
      <c r="C26" s="60"/>
      <c r="D26" s="61" t="s">
        <v>178</v>
      </c>
      <c r="E26" s="62"/>
      <c r="F26" s="63"/>
      <c r="G26" s="63"/>
      <c r="H26" s="64"/>
    </row>
    <row r="27" ht="19.5" customHeight="1" spans="1:8">
      <c r="A27" s="65" t="s">
        <v>179</v>
      </c>
      <c r="B27" s="66"/>
      <c r="C27" s="66"/>
      <c r="D27" s="66"/>
      <c r="E27" s="66"/>
      <c r="F27" s="66"/>
      <c r="G27" s="67"/>
      <c r="H27" s="68" t="str">
        <f>IF(H24&lt;=50,"KURANG",IF(H24&lt;=60,"SEDANG",IF(H24&lt;=75,"CUKUP",IF(H24&lt;=90,"BAIK","AMAT BAIK"))))</f>
        <v>BAIK</v>
      </c>
    </row>
    <row r="28" ht="19.5" customHeight="1" spans="1:9">
      <c r="A28" s="69"/>
      <c r="B28" s="70"/>
      <c r="C28" s="70"/>
      <c r="D28" s="70"/>
      <c r="E28" s="70"/>
      <c r="F28" s="70"/>
      <c r="G28" s="71"/>
      <c r="H28" s="72">
        <f>IF(H24&lt;=50,25%,IF(H24&lt;=60,50%,IF(H24&lt;=75,75%,IF(H24&lt;=90,100%,125%))))</f>
        <v>1</v>
      </c>
      <c r="I28" s="86"/>
    </row>
    <row r="29" spans="1:8">
      <c r="A29" s="65" t="s">
        <v>180</v>
      </c>
      <c r="B29" s="66"/>
      <c r="C29" s="66"/>
      <c r="D29" s="66"/>
      <c r="E29" s="66"/>
      <c r="F29" s="66"/>
      <c r="G29" s="67"/>
      <c r="H29" s="44"/>
    </row>
    <row r="30" ht="20.25" customHeight="1" spans="1:8">
      <c r="A30" s="73"/>
      <c r="B30" s="74"/>
      <c r="C30" s="74"/>
      <c r="D30" s="74"/>
      <c r="E30" s="74"/>
      <c r="F30" s="74"/>
      <c r="G30" s="75"/>
      <c r="H30" s="48"/>
    </row>
    <row r="31" ht="15.75" spans="1:8">
      <c r="A31" s="76" t="s">
        <v>181</v>
      </c>
      <c r="B31" s="77"/>
      <c r="C31" s="77"/>
      <c r="D31" s="263" t="s">
        <v>182</v>
      </c>
      <c r="E31" s="46"/>
      <c r="F31" s="46"/>
      <c r="G31" s="46"/>
      <c r="H31" s="78">
        <f>(('DATA AWAL'!J17-'DATA AWAL'!J18-'DATA AWAL'!J19)*(24/24))/4*H28</f>
        <v>9.5</v>
      </c>
    </row>
    <row r="32" ht="5.45" customHeight="1" spans="1:8">
      <c r="A32" s="76"/>
      <c r="B32" s="77"/>
      <c r="C32" s="77"/>
      <c r="D32" s="42"/>
      <c r="E32" s="42"/>
      <c r="F32" s="42"/>
      <c r="G32" s="46"/>
      <c r="H32" s="48"/>
    </row>
    <row r="33" ht="18.75" customHeight="1" spans="1:8">
      <c r="A33" s="79"/>
      <c r="B33" s="80"/>
      <c r="C33" s="80"/>
      <c r="D33" s="56">
        <v>4</v>
      </c>
      <c r="E33" s="56"/>
      <c r="F33" s="56"/>
      <c r="G33" s="56"/>
      <c r="H33" s="64"/>
    </row>
    <row r="34" ht="25.5" customHeight="1"/>
    <row r="35" spans="7:7">
      <c r="G35" t="str">
        <f>'F-1C'!F47</f>
        <v>SURABAYA, 30 DESEMBER 2015</v>
      </c>
    </row>
    <row r="36" spans="2:7">
      <c r="B36" t="s">
        <v>115</v>
      </c>
      <c r="D36" s="36" t="s">
        <v>183</v>
      </c>
      <c r="G36" s="36" t="s">
        <v>168</v>
      </c>
    </row>
    <row r="37" spans="1:3">
      <c r="A37" s="36"/>
      <c r="B37" s="36"/>
      <c r="C37" s="36"/>
    </row>
    <row r="40" spans="1:7">
      <c r="A40" s="81"/>
      <c r="B40" s="82" t="str">
        <f>'F-1C'!B51</f>
        <v>BANGGA SATRIANTO, S.Pd.</v>
      </c>
      <c r="D40" s="83" t="str">
        <f>'F-1C'!D51</f>
        <v>Dra HASTUTI RAHAYU M.Pd.</v>
      </c>
      <c r="G40" s="83" t="str">
        <f>'F-1C'!F51</f>
        <v>Drs. IDRIS, M.Pd., M.Si.</v>
      </c>
    </row>
    <row r="41" spans="2:7">
      <c r="B41" s="84" t="str">
        <f>'F-1C'!B52</f>
        <v>NIP. 19810201 200902 1 005</v>
      </c>
      <c r="D41" s="85" t="str">
        <f>'F-1C'!D52</f>
        <v>NIP. 19590407 197803 2 013</v>
      </c>
      <c r="G41" s="85" t="str">
        <f>'F-1C'!F52</f>
        <v>NIP. 19590916 198103 1 009</v>
      </c>
    </row>
  </sheetData>
  <sheetProtection sheet="1" objects="1" scenarios="1"/>
  <mergeCells count="7">
    <mergeCell ref="A3:H3"/>
    <mergeCell ref="A21:G21"/>
    <mergeCell ref="F24:F26"/>
    <mergeCell ref="A31:B33"/>
    <mergeCell ref="A27:G28"/>
    <mergeCell ref="A29:G30"/>
    <mergeCell ref="A24:B26"/>
  </mergeCells>
  <pageMargins left="1.18055555555556" right="0.590277777777778" top="0.786805555555556" bottom="0.786805555555556" header="0.313888888888889" footer="0.313888888888889"/>
  <pageSetup paperSize="9" orientation="portrait" verticalDpi="18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E11" sqref="E11"/>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7" width="0.142857142857143" customWidth="1"/>
    <col min="8" max="10" width="9.14285714285714" hidden="1" customWidth="1"/>
  </cols>
  <sheetData>
    <row r="1" ht="26.25" spans="1:5">
      <c r="A1" s="1"/>
      <c r="B1" s="2"/>
      <c r="C1" s="2"/>
      <c r="D1" s="2"/>
      <c r="E1" s="2"/>
    </row>
    <row r="2" ht="27.75" customHeight="1" spans="1:5">
      <c r="A2" s="3"/>
      <c r="B2" s="2"/>
      <c r="C2" s="2"/>
      <c r="D2" s="2"/>
      <c r="E2" s="2"/>
    </row>
    <row r="3" ht="7.5" customHeight="1" spans="1:5">
      <c r="A3" s="3"/>
      <c r="B3" s="2"/>
      <c r="C3" s="2"/>
      <c r="D3" s="2"/>
      <c r="E3" s="2"/>
    </row>
    <row r="4" ht="17.25" spans="1:1">
      <c r="A4" s="5" t="s">
        <v>184</v>
      </c>
    </row>
    <row r="5" ht="8.25" customHeight="1" spans="1:1">
      <c r="A5" s="5"/>
    </row>
    <row r="6" ht="21" customHeight="1" spans="1:5">
      <c r="A6" s="6" t="s">
        <v>185</v>
      </c>
      <c r="B6" s="6" t="s">
        <v>186</v>
      </c>
      <c r="C6" s="6" t="s">
        <v>187</v>
      </c>
      <c r="D6" s="6"/>
      <c r="E6" s="6"/>
    </row>
    <row r="7" ht="21.75" customHeight="1" spans="1:5">
      <c r="A7" s="6"/>
      <c r="B7" s="6"/>
      <c r="C7" s="6">
        <v>0</v>
      </c>
      <c r="D7" s="6">
        <v>1</v>
      </c>
      <c r="E7" s="6">
        <v>2</v>
      </c>
    </row>
    <row r="8" ht="39.75" customHeight="1" spans="1:10">
      <c r="A8" s="7">
        <v>1</v>
      </c>
      <c r="B8" s="8" t="s">
        <v>188</v>
      </c>
      <c r="C8" s="9"/>
      <c r="D8" s="9"/>
      <c r="E8" s="9" t="s">
        <v>189</v>
      </c>
      <c r="G8">
        <v>0</v>
      </c>
      <c r="H8">
        <f>IF(D8="V",1,0)</f>
        <v>0</v>
      </c>
      <c r="I8">
        <f>IF(E8="V",2,0)</f>
        <v>2</v>
      </c>
      <c r="J8">
        <v>1</v>
      </c>
    </row>
    <row r="9" ht="51.75" customHeight="1" spans="1:10">
      <c r="A9" s="7">
        <v>2</v>
      </c>
      <c r="B9" s="8" t="s">
        <v>190</v>
      </c>
      <c r="C9" s="9"/>
      <c r="D9" s="9"/>
      <c r="E9" s="9" t="s">
        <v>189</v>
      </c>
      <c r="F9" s="10"/>
      <c r="G9">
        <v>0</v>
      </c>
      <c r="H9">
        <f t="shared" ref="H9:H13" si="0">IF(D9="V",1,0)</f>
        <v>0</v>
      </c>
      <c r="I9">
        <f t="shared" ref="I9:I13" si="1">IF(E9="V",2,0)</f>
        <v>2</v>
      </c>
      <c r="J9">
        <v>1</v>
      </c>
    </row>
    <row r="10" ht="69.75" customHeight="1" spans="1:10">
      <c r="A10" s="7">
        <v>3</v>
      </c>
      <c r="B10" s="8" t="s">
        <v>191</v>
      </c>
      <c r="C10" s="9"/>
      <c r="D10" s="9"/>
      <c r="E10" s="9" t="s">
        <v>189</v>
      </c>
      <c r="G10">
        <v>0</v>
      </c>
      <c r="H10">
        <f>IF(D10="V",1,0)</f>
        <v>0</v>
      </c>
      <c r="I10">
        <f>IF(E10="V",2,0)</f>
        <v>2</v>
      </c>
      <c r="J10">
        <v>1</v>
      </c>
    </row>
    <row r="11" ht="53.25" customHeight="1" spans="1:10">
      <c r="A11" s="7">
        <v>4</v>
      </c>
      <c r="B11" s="8" t="s">
        <v>192</v>
      </c>
      <c r="C11" s="9"/>
      <c r="D11" s="9" t="s">
        <v>189</v>
      </c>
      <c r="E11" s="9"/>
      <c r="G11">
        <v>0</v>
      </c>
      <c r="H11">
        <f>IF(D11="V",1,0)</f>
        <v>1</v>
      </c>
      <c r="I11">
        <f>IF(E11="V",2,0)</f>
        <v>0</v>
      </c>
      <c r="J11">
        <v>1</v>
      </c>
    </row>
    <row r="12" ht="40.5" customHeight="1" spans="1:10">
      <c r="A12" s="7">
        <v>5</v>
      </c>
      <c r="B12" s="8" t="s">
        <v>193</v>
      </c>
      <c r="C12" s="9"/>
      <c r="D12" s="9" t="s">
        <v>189</v>
      </c>
      <c r="E12" s="9"/>
      <c r="G12">
        <v>0</v>
      </c>
      <c r="H12">
        <f>IF(D12="V",1,0)</f>
        <v>1</v>
      </c>
      <c r="I12">
        <f>IF(E12="V",2,0)</f>
        <v>0</v>
      </c>
      <c r="J12">
        <v>1</v>
      </c>
    </row>
    <row r="13" ht="72" customHeight="1" spans="1:10">
      <c r="A13" s="7">
        <v>6</v>
      </c>
      <c r="B13" s="8" t="s">
        <v>194</v>
      </c>
      <c r="C13" s="9"/>
      <c r="D13" s="9" t="s">
        <v>189</v>
      </c>
      <c r="E13" s="9"/>
      <c r="G13">
        <v>0</v>
      </c>
      <c r="H13">
        <f>IF(D13="V",1,0)</f>
        <v>1</v>
      </c>
      <c r="I13">
        <f>IF(E13="V",2,0)</f>
        <v>0</v>
      </c>
      <c r="J13">
        <v>1</v>
      </c>
    </row>
    <row r="14" ht="20.1" customHeight="1" spans="1:5">
      <c r="A14" s="11" t="s">
        <v>195</v>
      </c>
      <c r="B14" s="11"/>
      <c r="C14" s="12">
        <f>SUM(G8:I13)</f>
        <v>9</v>
      </c>
      <c r="D14" s="12"/>
      <c r="E14" s="12"/>
    </row>
    <row r="15" ht="20.1" customHeight="1" spans="1:5">
      <c r="A15" s="11" t="s">
        <v>196</v>
      </c>
      <c r="B15" s="11"/>
      <c r="C15" s="12">
        <f>SUM(J8:J13)*2</f>
        <v>12</v>
      </c>
      <c r="D15" s="12"/>
      <c r="E15" s="12"/>
    </row>
    <row r="16" ht="20.1" customHeight="1" spans="1:5">
      <c r="A16" s="11" t="s">
        <v>197</v>
      </c>
      <c r="B16" s="11"/>
      <c r="C16" s="13">
        <f>SUM(C14/C15)*100</f>
        <v>75</v>
      </c>
      <c r="D16" s="13"/>
      <c r="E16" s="13"/>
    </row>
    <row r="17" ht="15.75" spans="1:5">
      <c r="A17" s="14" t="s">
        <v>198</v>
      </c>
      <c r="B17" s="15"/>
      <c r="C17" s="16">
        <f>IF(C16&lt;=25,1,IF(C16&lt;=50,2,IF(C16&lt;=75,3,4)))</f>
        <v>3</v>
      </c>
      <c r="D17" s="16"/>
      <c r="E17" s="16"/>
    </row>
    <row r="18" ht="15.75" spans="1:5">
      <c r="A18" s="17" t="s">
        <v>199</v>
      </c>
      <c r="B18" s="18"/>
      <c r="C18" s="16"/>
      <c r="D18" s="16"/>
      <c r="E18" s="16"/>
    </row>
    <row r="19" ht="15.75" spans="1:5">
      <c r="A19" s="19" t="s">
        <v>200</v>
      </c>
      <c r="B19" s="20"/>
      <c r="C19" s="16"/>
      <c r="D19" s="16"/>
      <c r="E19" s="16"/>
    </row>
  </sheetData>
  <sheetProtection sheet="1" objects="1" scenarios="1"/>
  <mergeCells count="13">
    <mergeCell ref="C6:E6"/>
    <mergeCell ref="A14:B14"/>
    <mergeCell ref="C14:E14"/>
    <mergeCell ref="A15:B15"/>
    <mergeCell ref="C15:E15"/>
    <mergeCell ref="A16:B16"/>
    <mergeCell ref="C16:E16"/>
    <mergeCell ref="A17:B17"/>
    <mergeCell ref="A18:B18"/>
    <mergeCell ref="A19:B19"/>
    <mergeCell ref="A6:A7"/>
    <mergeCell ref="B6:B7"/>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9"/>
  <sheetViews>
    <sheetView showGridLines="0" showRowColHeaders="0" view="pageBreakPreview" zoomScaleNormal="100" zoomScaleSheetLayoutView="100" workbookViewId="0">
      <pane ySplit="7" topLeftCell="A8" activePane="bottomLeft" state="frozen"/>
      <selection/>
      <selection pane="bottomLeft" activeCell="E10" sqref="E10"/>
    </sheetView>
  </sheetViews>
  <sheetFormatPr defaultColWidth="9" defaultRowHeight="15"/>
  <cols>
    <col min="1" max="1" width="5.42857142857143" customWidth="1"/>
    <col min="2" max="2" width="57.1428571428571" customWidth="1"/>
    <col min="3" max="5" width="7.28571428571429" customWidth="1"/>
    <col min="6" max="6" width="9.14285714285714" customWidth="1"/>
    <col min="7" max="10" width="9.14285714285714" hidden="1" customWidth="1"/>
  </cols>
  <sheetData>
    <row r="1" ht="26.25" spans="1:5">
      <c r="A1" s="1"/>
      <c r="B1" s="2"/>
      <c r="C1" s="2"/>
      <c r="D1" s="2"/>
      <c r="E1" s="2"/>
    </row>
    <row r="2" ht="27.75" customHeight="1" spans="1:5">
      <c r="A2" s="3"/>
      <c r="B2" s="2"/>
      <c r="C2" s="2"/>
      <c r="D2" s="2"/>
      <c r="E2" s="2"/>
    </row>
    <row r="3" ht="7.5" customHeight="1" spans="1:5">
      <c r="A3" s="21" t="s">
        <v>201</v>
      </c>
      <c r="B3" s="21"/>
      <c r="C3" s="21"/>
      <c r="D3" s="21"/>
      <c r="E3" s="21"/>
    </row>
    <row r="4" ht="33.75" customHeight="1" spans="1:5">
      <c r="A4" s="21"/>
      <c r="B4" s="21"/>
      <c r="C4" s="21"/>
      <c r="D4" s="21"/>
      <c r="E4" s="21"/>
    </row>
    <row r="5" ht="7.5" customHeight="1" spans="1:1">
      <c r="A5" s="5"/>
    </row>
    <row r="6" ht="21" customHeight="1" spans="1:5">
      <c r="A6" s="6" t="s">
        <v>185</v>
      </c>
      <c r="B6" s="6" t="s">
        <v>186</v>
      </c>
      <c r="C6" s="6" t="s">
        <v>187</v>
      </c>
      <c r="D6" s="6"/>
      <c r="E6" s="6"/>
    </row>
    <row r="7" ht="21.75" customHeight="1" spans="1:5">
      <c r="A7" s="6"/>
      <c r="B7" s="6"/>
      <c r="C7" s="6">
        <v>0</v>
      </c>
      <c r="D7" s="6">
        <v>1</v>
      </c>
      <c r="E7" s="6">
        <v>2</v>
      </c>
    </row>
    <row r="8" ht="71.25" customHeight="1" spans="1:10">
      <c r="A8" s="7">
        <v>1</v>
      </c>
      <c r="B8" s="8" t="s">
        <v>202</v>
      </c>
      <c r="C8" s="9"/>
      <c r="D8" s="9"/>
      <c r="E8" s="9" t="s">
        <v>189</v>
      </c>
      <c r="G8">
        <v>0</v>
      </c>
      <c r="H8">
        <f>IF(D8="V",1,0)</f>
        <v>0</v>
      </c>
      <c r="I8">
        <f>IF(E8="V",2,0)</f>
        <v>2</v>
      </c>
      <c r="J8">
        <v>1</v>
      </c>
    </row>
    <row r="9" ht="68.25" customHeight="1" spans="1:10">
      <c r="A9" s="7">
        <v>2</v>
      </c>
      <c r="B9" s="8" t="s">
        <v>203</v>
      </c>
      <c r="C9" s="9"/>
      <c r="D9" s="9" t="s">
        <v>189</v>
      </c>
      <c r="E9" s="9"/>
      <c r="F9" s="10"/>
      <c r="G9">
        <v>0</v>
      </c>
      <c r="H9">
        <f t="shared" ref="H9:H13" si="0">IF(D9="V",1,0)</f>
        <v>1</v>
      </c>
      <c r="I9">
        <f t="shared" ref="I9:I13" si="1">IF(E9="V",2,0)</f>
        <v>0</v>
      </c>
      <c r="J9">
        <v>1</v>
      </c>
    </row>
    <row r="10" ht="69.75" customHeight="1" spans="1:10">
      <c r="A10" s="7">
        <v>3</v>
      </c>
      <c r="B10" s="8" t="s">
        <v>204</v>
      </c>
      <c r="C10" s="9"/>
      <c r="D10" s="9" t="s">
        <v>189</v>
      </c>
      <c r="E10" s="9"/>
      <c r="G10">
        <v>0</v>
      </c>
      <c r="H10">
        <f>IF(D10="V",1,0)</f>
        <v>1</v>
      </c>
      <c r="I10">
        <f>IF(E10="V",2,0)</f>
        <v>0</v>
      </c>
      <c r="J10">
        <v>1</v>
      </c>
    </row>
    <row r="11" ht="41.25" customHeight="1" spans="1:10">
      <c r="A11" s="7">
        <v>4</v>
      </c>
      <c r="B11" s="8" t="s">
        <v>205</v>
      </c>
      <c r="C11" s="9"/>
      <c r="D11" s="9" t="s">
        <v>189</v>
      </c>
      <c r="E11" s="9"/>
      <c r="G11">
        <v>0</v>
      </c>
      <c r="H11">
        <f>IF(D11="V",1,0)</f>
        <v>1</v>
      </c>
      <c r="I11">
        <f>IF(E11="V",2,0)</f>
        <v>0</v>
      </c>
      <c r="J11">
        <v>1</v>
      </c>
    </row>
    <row r="12" ht="59.25" customHeight="1" spans="1:10">
      <c r="A12" s="7">
        <v>5</v>
      </c>
      <c r="B12" s="8" t="s">
        <v>206</v>
      </c>
      <c r="C12" s="9"/>
      <c r="D12" s="9"/>
      <c r="E12" s="9" t="s">
        <v>189</v>
      </c>
      <c r="G12">
        <v>0</v>
      </c>
      <c r="H12">
        <f>IF(D12="V",1,0)</f>
        <v>0</v>
      </c>
      <c r="I12">
        <f>IF(E12="V",2,0)</f>
        <v>2</v>
      </c>
      <c r="J12">
        <v>1</v>
      </c>
    </row>
    <row r="13" ht="70.5" customHeight="1" spans="1:10">
      <c r="A13" s="7">
        <v>6</v>
      </c>
      <c r="B13" s="8" t="s">
        <v>207</v>
      </c>
      <c r="C13" s="9"/>
      <c r="D13" s="9" t="s">
        <v>189</v>
      </c>
      <c r="E13" s="9"/>
      <c r="G13">
        <v>0</v>
      </c>
      <c r="H13">
        <f>IF(D13="V",1,0)</f>
        <v>1</v>
      </c>
      <c r="I13">
        <f>IF(E13="V",2,0)</f>
        <v>0</v>
      </c>
      <c r="J13">
        <v>1</v>
      </c>
    </row>
    <row r="14" ht="20.1" customHeight="1" spans="1:5">
      <c r="A14" s="11" t="s">
        <v>208</v>
      </c>
      <c r="B14" s="11"/>
      <c r="C14" s="12">
        <f>SUM(G8:I13)</f>
        <v>8</v>
      </c>
      <c r="D14" s="12"/>
      <c r="E14" s="12"/>
    </row>
    <row r="15" ht="20.1" customHeight="1" spans="1:5">
      <c r="A15" s="11" t="s">
        <v>209</v>
      </c>
      <c r="B15" s="11"/>
      <c r="C15" s="12">
        <f>SUM(J8:J13)*2</f>
        <v>12</v>
      </c>
      <c r="D15" s="12"/>
      <c r="E15" s="12"/>
    </row>
    <row r="16" ht="20.1" customHeight="1" spans="1:5">
      <c r="A16" s="11" t="s">
        <v>197</v>
      </c>
      <c r="B16" s="11"/>
      <c r="C16" s="13">
        <f>SUM(C14/C15)*100</f>
        <v>66.6666666666667</v>
      </c>
      <c r="D16" s="13"/>
      <c r="E16" s="13"/>
    </row>
    <row r="17" ht="15.75" spans="1:5">
      <c r="A17" s="14" t="s">
        <v>210</v>
      </c>
      <c r="B17" s="15"/>
      <c r="C17" s="16">
        <f>IF(C16&lt;=25,1,IF(C16&lt;=50,2,IF(C16&lt;=75,3,4)))</f>
        <v>3</v>
      </c>
      <c r="D17" s="16"/>
      <c r="E17" s="16"/>
    </row>
    <row r="18" ht="15.75" spans="1:5">
      <c r="A18" s="17" t="s">
        <v>199</v>
      </c>
      <c r="B18" s="18"/>
      <c r="C18" s="16"/>
      <c r="D18" s="16"/>
      <c r="E18" s="16"/>
    </row>
    <row r="19" ht="15.75" spans="1:5">
      <c r="A19" s="19" t="s">
        <v>200</v>
      </c>
      <c r="B19" s="20"/>
      <c r="C19" s="16"/>
      <c r="D19" s="16"/>
      <c r="E19" s="16"/>
    </row>
  </sheetData>
  <sheetProtection sheet="1" objects="1" scenarios="1"/>
  <mergeCells count="14">
    <mergeCell ref="C6:E6"/>
    <mergeCell ref="A14:B14"/>
    <mergeCell ref="C14:E14"/>
    <mergeCell ref="A15:B15"/>
    <mergeCell ref="C15:E15"/>
    <mergeCell ref="A16:B16"/>
    <mergeCell ref="C16:E16"/>
    <mergeCell ref="A17:B17"/>
    <mergeCell ref="A18:B18"/>
    <mergeCell ref="A19:B19"/>
    <mergeCell ref="A6:A7"/>
    <mergeCell ref="B6:B7"/>
    <mergeCell ref="A3:E4"/>
    <mergeCell ref="C17:E19"/>
  </mergeCells>
  <pageMargins left="0.984027777777778" right="0.590277777777778" top="0.786805555555556" bottom="0.786805555555556" header="0.313888888888889" footer="0.313888888888889"/>
  <pageSetup paperSize="9" orientation="portrait" verticalDpi="18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Company>SDN Bungur Pacitan</Company>
  <Application>Microsoft Excel</Application>
  <HeadingPairs>
    <vt:vector size="2" baseType="variant">
      <vt:variant>
        <vt:lpstr>工作表</vt:lpstr>
      </vt:variant>
      <vt:variant>
        <vt:i4>21</vt:i4>
      </vt:variant>
    </vt:vector>
  </HeadingPairs>
  <TitlesOfParts>
    <vt:vector size="21" baseType="lpstr">
      <vt:lpstr>MENU</vt:lpstr>
      <vt:lpstr>DATA AWAL</vt:lpstr>
      <vt:lpstr>COVER</vt:lpstr>
      <vt:lpstr>IDENTITAS</vt:lpstr>
      <vt:lpstr>F-1B</vt:lpstr>
      <vt:lpstr>F-1C</vt:lpstr>
      <vt:lpstr>F-1D</vt:lpstr>
      <vt:lpstr>K-1</vt:lpstr>
      <vt:lpstr>K-2</vt:lpstr>
      <vt:lpstr>K-3</vt:lpstr>
      <vt:lpstr>K-4</vt:lpstr>
      <vt:lpstr>K-5</vt:lpstr>
      <vt:lpstr>K-6</vt:lpstr>
      <vt:lpstr>K-7</vt:lpstr>
      <vt:lpstr>K-8</vt:lpstr>
      <vt:lpstr>K-9</vt:lpstr>
      <vt:lpstr>K-10</vt:lpstr>
      <vt:lpstr>K-11</vt:lpstr>
      <vt:lpstr>K-12</vt:lpstr>
      <vt:lpstr>K-13</vt:lpstr>
      <vt:lpstr>K-14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nomifrod.com</dc:creator>
  <cp:lastModifiedBy>Triyono Susilo</cp:lastModifiedBy>
  <dcterms:created xsi:type="dcterms:W3CDTF">2019-11-04T11:17:03Z</dcterms:created>
  <dcterms:modified xsi:type="dcterms:W3CDTF">2019-11-04T11:33:05Z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1033-9.1.0.4088</vt:lpwstr>
  </property>
</Properties>
</file>